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H:\ARP\FS10-A No 2\"/>
    </mc:Choice>
  </mc:AlternateContent>
  <xr:revisionPtr revIDLastSave="0" documentId="13_ncr:1_{25D4EC50-B1F3-4497-A3D6-575E66AE6E04}" xr6:coauthVersionLast="36" xr6:coauthVersionMax="36" xr10:uidLastSave="{00000000-0000-0000-0000-000000000000}"/>
  <bookViews>
    <workbookView xWindow="996" yWindow="996" windowWidth="15000" windowHeight="9996" activeTab="1" xr2:uid="{00000000-000D-0000-FFFF-FFFF00000000}"/>
  </bookViews>
  <sheets>
    <sheet name="nVision Exported Report" sheetId="1" r:id="rId1"/>
    <sheet name="Sheet1" sheetId="2" r:id="rId2"/>
  </sheets>
  <definedNames>
    <definedName name="_xlnm.Print_Area" localSheetId="1">Sheet1!$C$1:$I$244</definedName>
    <definedName name="_xlnm.Print_Titles" localSheetId="1">Sheet1!$5:$5</definedName>
  </definedNames>
  <calcPr calcId="191029"/>
</workbook>
</file>

<file path=xl/calcChain.xml><?xml version="1.0" encoding="utf-8"?>
<calcChain xmlns="http://schemas.openxmlformats.org/spreadsheetml/2006/main">
  <c r="I13" i="2" l="1"/>
  <c r="I12" i="2"/>
  <c r="I164" i="2"/>
  <c r="G232" i="2"/>
  <c r="F232" i="2"/>
  <c r="I232" i="2" s="1"/>
  <c r="G16" i="2"/>
  <c r="I16" i="2" s="1"/>
  <c r="F16" i="2"/>
  <c r="I237" i="2"/>
  <c r="I233" i="2"/>
  <c r="I23" i="2"/>
  <c r="I24" i="2"/>
  <c r="I17" i="2"/>
  <c r="I18" i="2"/>
  <c r="I42" i="2"/>
  <c r="I43" i="2"/>
  <c r="I136" i="2"/>
  <c r="I137" i="2"/>
  <c r="I138" i="2"/>
  <c r="I139" i="2"/>
  <c r="I140" i="2"/>
  <c r="I25" i="2"/>
  <c r="I26" i="2"/>
  <c r="I27" i="2"/>
  <c r="I28" i="2"/>
  <c r="I29" i="2"/>
  <c r="I30" i="2"/>
  <c r="I44" i="2"/>
  <c r="I45" i="2"/>
  <c r="I46" i="2"/>
  <c r="I47" i="2"/>
  <c r="I141" i="2"/>
  <c r="I142" i="2"/>
  <c r="I143" i="2"/>
  <c r="I144" i="2"/>
  <c r="I145" i="2"/>
  <c r="I146" i="2"/>
  <c r="I147" i="2"/>
  <c r="I148" i="2"/>
  <c r="I149" i="2"/>
  <c r="I150" i="2"/>
  <c r="I49" i="2"/>
  <c r="I50" i="2"/>
  <c r="I48" i="2"/>
  <c r="I6" i="2"/>
  <c r="I7" i="2"/>
  <c r="I51" i="2"/>
  <c r="I52" i="2"/>
  <c r="I151" i="2"/>
  <c r="I152" i="2"/>
  <c r="I153" i="2"/>
  <c r="I154" i="2"/>
  <c r="I155" i="2"/>
  <c r="I19" i="2"/>
  <c r="I156" i="2"/>
  <c r="I157" i="2"/>
  <c r="I158" i="2"/>
  <c r="I159" i="2"/>
  <c r="I160" i="2"/>
  <c r="I161" i="2"/>
  <c r="I53" i="2"/>
  <c r="I54" i="2"/>
  <c r="I162" i="2"/>
  <c r="I20" i="2"/>
  <c r="I163" i="2"/>
  <c r="I165" i="2"/>
  <c r="I166" i="2"/>
  <c r="I167" i="2"/>
  <c r="I168" i="2"/>
  <c r="I31" i="2"/>
  <c r="I32" i="2"/>
  <c r="I33" i="2"/>
  <c r="I34" i="2"/>
  <c r="I55" i="2"/>
  <c r="I56" i="2"/>
  <c r="I57" i="2"/>
  <c r="I58" i="2"/>
  <c r="I59" i="2"/>
  <c r="I235" i="2"/>
  <c r="I238" i="2"/>
  <c r="I234" i="2"/>
  <c r="I14" i="2"/>
  <c r="I15" i="2"/>
  <c r="I229" i="2"/>
  <c r="I214" i="2"/>
  <c r="I217" i="2"/>
  <c r="I219" i="2"/>
  <c r="I231" i="2"/>
  <c r="I218" i="2"/>
  <c r="I216" i="2"/>
  <c r="I215" i="2"/>
  <c r="I128" i="2"/>
  <c r="I129" i="2"/>
  <c r="I122" i="2"/>
  <c r="I124" i="2"/>
  <c r="I123" i="2"/>
  <c r="I127" i="2"/>
  <c r="I126" i="2"/>
  <c r="I230" i="2"/>
  <c r="I61" i="2"/>
  <c r="I60" i="2"/>
  <c r="I62" i="2"/>
  <c r="I169" i="2"/>
  <c r="I236" i="2"/>
  <c r="I63" i="2"/>
  <c r="I64" i="2"/>
  <c r="I65" i="2"/>
  <c r="I66" i="2"/>
  <c r="I67" i="2"/>
  <c r="I68" i="2"/>
  <c r="I69" i="2"/>
  <c r="I70" i="2"/>
  <c r="I171" i="2"/>
  <c r="I170" i="2"/>
  <c r="I172" i="2"/>
  <c r="I173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174" i="2"/>
  <c r="I175" i="2"/>
  <c r="I176" i="2"/>
  <c r="I125" i="2"/>
  <c r="I177" i="2"/>
  <c r="I95" i="2"/>
  <c r="I35" i="2"/>
  <c r="I36" i="2"/>
  <c r="I37" i="2"/>
  <c r="I8" i="2"/>
  <c r="I211" i="2"/>
  <c r="I212" i="2"/>
  <c r="I178" i="2"/>
  <c r="I179" i="2"/>
  <c r="I180" i="2"/>
  <c r="I9" i="2"/>
  <c r="I10" i="2"/>
  <c r="I97" i="2"/>
  <c r="I96" i="2"/>
  <c r="I99" i="2"/>
  <c r="I98" i="2"/>
  <c r="I130" i="2"/>
  <c r="I100" i="2"/>
  <c r="I131" i="2"/>
  <c r="I213" i="2"/>
  <c r="I181" i="2"/>
  <c r="I182" i="2"/>
  <c r="I183" i="2"/>
  <c r="I184" i="2"/>
  <c r="I185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86" i="2"/>
  <c r="I21" i="2"/>
  <c r="I187" i="2"/>
  <c r="I188" i="2"/>
  <c r="I189" i="2"/>
  <c r="I190" i="2"/>
  <c r="I191" i="2"/>
  <c r="I192" i="2"/>
  <c r="I193" i="2"/>
  <c r="I194" i="2"/>
  <c r="I195" i="2"/>
  <c r="I196" i="2"/>
  <c r="I197" i="2"/>
  <c r="I117" i="2"/>
  <c r="I118" i="2"/>
  <c r="I119" i="2"/>
  <c r="I120" i="2"/>
  <c r="I121" i="2"/>
  <c r="I198" i="2"/>
  <c r="I199" i="2"/>
  <c r="I22" i="2"/>
  <c r="I200" i="2"/>
  <c r="I201" i="2"/>
  <c r="I202" i="2"/>
  <c r="I203" i="2"/>
  <c r="I204" i="2"/>
  <c r="I205" i="2"/>
  <c r="I206" i="2"/>
  <c r="I38" i="2"/>
  <c r="I39" i="2"/>
  <c r="I40" i="2"/>
  <c r="I41" i="2"/>
  <c r="I11" i="2"/>
  <c r="I207" i="2"/>
  <c r="I208" i="2"/>
  <c r="I209" i="2"/>
  <c r="I210" i="2"/>
  <c r="I132" i="2"/>
  <c r="I133" i="2"/>
  <c r="I134" i="2"/>
  <c r="I135" i="2"/>
  <c r="I239" i="2" l="1"/>
  <c r="G217" i="2"/>
  <c r="G229" i="2"/>
  <c r="G22" i="2"/>
  <c r="G21" i="2"/>
  <c r="G18" i="2"/>
  <c r="G119" i="2"/>
  <c r="G69" i="2"/>
  <c r="G42" i="2"/>
  <c r="G101" i="2"/>
  <c r="G99" i="2"/>
  <c r="G97" i="2"/>
  <c r="G61" i="2"/>
  <c r="G55" i="2"/>
  <c r="G49" i="2"/>
  <c r="G117" i="2"/>
  <c r="G114" i="2"/>
  <c r="G110" i="2"/>
  <c r="G106" i="2"/>
  <c r="G91" i="2"/>
  <c r="G88" i="2"/>
  <c r="G81" i="2"/>
  <c r="G78" i="2"/>
  <c r="G74" i="2"/>
  <c r="G71" i="2"/>
  <c r="G51" i="2"/>
  <c r="G46" i="2"/>
  <c r="G39" i="2"/>
  <c r="G34" i="2"/>
  <c r="G30" i="2"/>
  <c r="G27" i="2"/>
  <c r="I264" i="1" l="1"/>
  <c r="I200" i="1" l="1"/>
  <c r="I201" i="1"/>
  <c r="I199" i="1"/>
  <c r="I202" i="1" s="1"/>
  <c r="I194" i="1"/>
  <c r="I197" i="1" s="1"/>
  <c r="I195" i="1"/>
  <c r="I196" i="1"/>
  <c r="I193" i="1"/>
  <c r="I244" i="2" l="1"/>
  <c r="I261" i="1"/>
  <c r="I260" i="1"/>
  <c r="I259" i="1"/>
  <c r="I258" i="1"/>
  <c r="I257" i="1"/>
  <c r="I256" i="1"/>
  <c r="I254" i="1"/>
  <c r="I253" i="1"/>
  <c r="I252" i="1"/>
  <c r="I251" i="1"/>
  <c r="I250" i="1"/>
  <c r="I249" i="1"/>
  <c r="I248" i="1"/>
  <c r="I247" i="1"/>
  <c r="G246" i="1"/>
  <c r="I246" i="1" s="1"/>
  <c r="G245" i="1"/>
  <c r="I245" i="1" s="1"/>
  <c r="I244" i="1"/>
  <c r="I243" i="1"/>
  <c r="I242" i="1"/>
  <c r="I241" i="1"/>
  <c r="I240" i="1"/>
  <c r="I239" i="1"/>
  <c r="I238" i="1"/>
  <c r="I237" i="1"/>
  <c r="I236" i="1"/>
  <c r="I234" i="1"/>
  <c r="I233" i="1"/>
  <c r="I232" i="1"/>
  <c r="I231" i="1"/>
  <c r="I230" i="1"/>
  <c r="I229" i="1"/>
  <c r="I228" i="1"/>
  <c r="I227" i="1"/>
  <c r="I226" i="1"/>
  <c r="I225" i="1"/>
  <c r="I223" i="1"/>
  <c r="I222" i="1"/>
  <c r="I221" i="1"/>
  <c r="G220" i="1"/>
  <c r="I220" i="1" s="1"/>
  <c r="G219" i="1"/>
  <c r="I219" i="1" s="1"/>
  <c r="G218" i="1"/>
  <c r="I218" i="1" s="1"/>
  <c r="I217" i="1"/>
  <c r="I216" i="1"/>
  <c r="I215" i="1"/>
  <c r="I214" i="1"/>
  <c r="I213" i="1"/>
  <c r="I212" i="1"/>
  <c r="I211" i="1"/>
  <c r="I210" i="1"/>
  <c r="I209" i="1"/>
  <c r="I208" i="1"/>
  <c r="I207" i="1"/>
  <c r="I179" i="1" l="1"/>
  <c r="I180" i="1"/>
  <c r="I181" i="1"/>
  <c r="I182" i="1"/>
  <c r="I183" i="1"/>
  <c r="I178" i="1"/>
  <c r="G128" i="1"/>
  <c r="I122" i="1"/>
  <c r="I120" i="1"/>
  <c r="I112" i="1"/>
  <c r="I186" i="1"/>
  <c r="I160" i="1"/>
  <c r="I170" i="1"/>
  <c r="G186" i="1"/>
  <c r="G170" i="1"/>
  <c r="G143" i="1"/>
  <c r="G134" i="1"/>
  <c r="G133" i="1"/>
  <c r="G132" i="1"/>
  <c r="G131" i="1"/>
  <c r="G130" i="1"/>
  <c r="G129" i="1"/>
  <c r="G127" i="1"/>
  <c r="G125" i="1"/>
  <c r="G124" i="1"/>
  <c r="G123" i="1"/>
  <c r="G122" i="1"/>
  <c r="G121" i="1"/>
  <c r="G120" i="1"/>
  <c r="G118" i="1"/>
  <c r="G117" i="1"/>
  <c r="G113" i="1"/>
  <c r="G112" i="1"/>
  <c r="I104" i="1"/>
  <c r="I103" i="1"/>
  <c r="I94" i="1"/>
  <c r="G100" i="1"/>
  <c r="G92" i="1"/>
  <c r="G91" i="1"/>
  <c r="G90" i="1"/>
  <c r="G109" i="1" s="1"/>
  <c r="I191" i="1" l="1"/>
  <c r="G191" i="1"/>
  <c r="I109" i="1"/>
  <c r="I88" i="1"/>
  <c r="G88" i="1" l="1"/>
  <c r="I263" i="1" s="1"/>
  <c r="I266" i="1" s="1"/>
</calcChain>
</file>

<file path=xl/sharedStrings.xml><?xml version="1.0" encoding="utf-8"?>
<sst xmlns="http://schemas.openxmlformats.org/spreadsheetml/2006/main" count="1406" uniqueCount="281">
  <si>
    <t>Quantity</t>
  </si>
  <si>
    <t>63914</t>
  </si>
  <si>
    <t>Date</t>
  </si>
  <si>
    <t>Item / Description</t>
  </si>
  <si>
    <t>Timpani Yamaha TP-4300R Series 23 Inch</t>
  </si>
  <si>
    <t>Snare Drum Yamaha KSD-255 Student Steel</t>
  </si>
  <si>
    <t>Trumpet Conn Selmer Prelude TR711 Student Bb Outfit with Mouthpiece and Case</t>
  </si>
  <si>
    <t>Bells Musser M-645 2.5 Octave Orchestra Bells</t>
  </si>
  <si>
    <t>WASHINGTON MUSIC CENTER</t>
  </si>
  <si>
    <t>Timipani Yamaha TP-4300R Series 32 Inch</t>
  </si>
  <si>
    <t>Exported on: 7/1/2023 at 9:45 AM</t>
  </si>
  <si>
    <t>PO Number</t>
  </si>
  <si>
    <t>Concert Bass Drum Ludwig LECB32X8G with Stand Black Cortex 16x32</t>
  </si>
  <si>
    <t>Timpani Yamaha TP-4300R Series 29 Inch</t>
  </si>
  <si>
    <t>Bell Stand Yamaha YGS70 x Style Bell or Keyboard Stand</t>
  </si>
  <si>
    <t>Purchasing Name</t>
  </si>
  <si>
    <t>Bells Yamaha 285 Series Bell Kit with Backpack</t>
  </si>
  <si>
    <t>Flute Gemeinhardt Model 2SP with Case and Cleaning Rod</t>
  </si>
  <si>
    <t>Unit Price</t>
  </si>
  <si>
    <t>NIAGARA FALLS CITY SCHOOLS</t>
  </si>
  <si>
    <t>Chimes Musser Classic Chimes 1 1/4 Inch Tubes Brass (M635B)</t>
  </si>
  <si>
    <t>Timpani Yamaha TP-4300R Seris 26 Inch</t>
  </si>
  <si>
    <t>Xylophone Musser Student Xylophone - Kelon Bars M41 (3.0 Octave) Kineke at Abate</t>
  </si>
  <si>
    <t>63915</t>
  </si>
  <si>
    <t>Clarinet Buffet Premium Student Bb BC2539-2-0 with Case</t>
  </si>
  <si>
    <t>Tenor Saxophone Yamaha YTS200AD with Case</t>
  </si>
  <si>
    <t>Trombone Back Model TB200 with Mouthpiece and Case</t>
  </si>
  <si>
    <t>Baritone Horn Yamaha YBH-301S Standard Bb Silver Plate with Mouthpiece and Case</t>
  </si>
  <si>
    <t>Concert Bass Drum Ludwig LECB32X8G with Stand Black Cortez 16x32</t>
  </si>
  <si>
    <t>Timpani Yamaha TP-4300R Series 26 Inch</t>
  </si>
  <si>
    <t>Bell Stand Yamaha TGS70 X Style Bell or Keyboard Stand</t>
  </si>
  <si>
    <t>Snare Drum Stand Yamaha SS_665 Concert Height</t>
  </si>
  <si>
    <t>Ludwig LE-97 Sleigh Bells Hyde Park</t>
  </si>
  <si>
    <t>63916</t>
  </si>
  <si>
    <t>Clarinet Bufft Premium Student Bb BC2539-2-0 with Case</t>
  </si>
  <si>
    <t>Trumpet Back TR500 Bb Student with Mouthpiece and Case</t>
  </si>
  <si>
    <t>Concert Bass Drum Ludwig LECB32X8G with Stand Black Cortex 16 x 32</t>
  </si>
  <si>
    <t>Bell Stand Yamaha YGS70 X Style Bell or Keyboard Stand</t>
  </si>
  <si>
    <t>Xylophone Musser Student Xylophone - Kelon Bars M47 (3.5 Octave)</t>
  </si>
  <si>
    <t>Snare Drum Stand Yamaha SS_665 Concert-Height</t>
  </si>
  <si>
    <t>Ludwig LE-97 Sleigh Bells Cataract</t>
  </si>
  <si>
    <t>63917</t>
  </si>
  <si>
    <t>Concert Bass Drum Ludwig LECB32X8G with Stand Black Cortez 16x32 GJ Mann</t>
  </si>
  <si>
    <t>63918</t>
  </si>
  <si>
    <t>Piccolo Con Selmer Prelude PC711 with Case and Cleaning Rod</t>
  </si>
  <si>
    <t>63919</t>
  </si>
  <si>
    <t>Piccolo Conn Selmer Prelude PC711 with Case and Cleaning Rod</t>
  </si>
  <si>
    <t>Clarinet Jupiter JCL710NA Student Bb ABS with Case</t>
  </si>
  <si>
    <t>Timpani Yamaha TP4300R Series 26 Inch</t>
  </si>
  <si>
    <t>Tampani Yamaha TP-4300R Series 29 Inch</t>
  </si>
  <si>
    <t>Timpani Yamaha TP-4300R Series 32 Inch</t>
  </si>
  <si>
    <t>Bells Yamaha YG-250D 2 1/2 Octave Concert Band Bells</t>
  </si>
  <si>
    <t>Chimes Musser Classic Chines 1 1/4 Inch Tubes Brass (M635B)</t>
  </si>
  <si>
    <t>63922</t>
  </si>
  <si>
    <t>Flute Conn Selmer Prelude FL711 with Case and Cleaning Rod</t>
  </si>
  <si>
    <t>Trumpet King 601 Student Bb with Mouthpiece and Case</t>
  </si>
  <si>
    <t>Baritone Horn Jupiter JBR700 Standard Series Silver Plate with Mouthpiece and Case</t>
  </si>
  <si>
    <t>Ludwig LE-97 Sleigh Bells</t>
  </si>
  <si>
    <t>63923</t>
  </si>
  <si>
    <t>Cymbal Straps Zildjian P0750 Leather Cymbal Straps Standard</t>
  </si>
  <si>
    <t>63920</t>
  </si>
  <si>
    <t>Keyboard Yamaha P-125 Digital Keyboard Package Black</t>
  </si>
  <si>
    <t>63921</t>
  </si>
  <si>
    <t>Marching Tenor Drums Yamaha YAM MQT69023A-W</t>
  </si>
  <si>
    <t>Marching Bass Drum Yamaha TAM-MB8316W</t>
  </si>
  <si>
    <t>Marching Bass Drum Yamaha TAM-MB8320W</t>
  </si>
  <si>
    <t>Marching Bass Drum Yamaha TAM-MB8324W</t>
  </si>
  <si>
    <t>Qty Received</t>
  </si>
  <si>
    <t>Actual Cost</t>
  </si>
  <si>
    <t>List approved via FS10-A #1Extended Amount</t>
  </si>
  <si>
    <t>63924</t>
  </si>
  <si>
    <t>MELHART</t>
  </si>
  <si>
    <t>Baritone Saxophone Jupiter JBS1000 Deluxe Standard with Case</t>
  </si>
  <si>
    <t>Bass Clarinet Yamaha YCL221 with Low Eb with Case</t>
  </si>
  <si>
    <t>French Horn Yamaha Single YHR-31411 with Mouthpiece and Case</t>
  </si>
  <si>
    <t>63927</t>
  </si>
  <si>
    <t>Baritone Saxophone Allora ABS-550 Paris Series Gold Laquer with Case</t>
  </si>
  <si>
    <t>French Horn Conn Selmer 7D Geyer Series Double with Mouthpiece and Case</t>
  </si>
  <si>
    <t>Tuba Tuba Exchange Model TE-680L BBb 3/4 Size with Mouthpiece and Case</t>
  </si>
  <si>
    <t>63928</t>
  </si>
  <si>
    <t>Tuba Tuba Exchange Model TE-818R4 BBb 4/4 Size with Mouthpiece and Case</t>
  </si>
  <si>
    <t>63929</t>
  </si>
  <si>
    <t>Tuba Tuba Exchange Model TE-860L BBb 3/4 Size with Mouthpiece and Case</t>
  </si>
  <si>
    <t>Tuba Exchange Model TE-680L BBb 3/4 w mouthpiece</t>
  </si>
  <si>
    <t>French Horn Yamaha Single YHR-31411 w mouthpiece</t>
  </si>
  <si>
    <t>Bass Clarinet Yamaha YCL221 Low Eb w case</t>
  </si>
  <si>
    <t>Baritone Saxophone Jupiter JBS 1000 Deluxe Standard</t>
  </si>
  <si>
    <t>Melhart Bass Clarinet MBCL11430 Low Eb S Style</t>
  </si>
  <si>
    <t xml:space="preserve">Melhart MBS500 Baritone Saxophone </t>
  </si>
  <si>
    <t>Melhart Single French Horn</t>
  </si>
  <si>
    <t>Adamson Tuba ATU5004V BBb 4/4 Tuba</t>
  </si>
  <si>
    <t>Adamson Tuba ATU5004V BBb 4/4 Tuba w case</t>
  </si>
  <si>
    <t>63905</t>
  </si>
  <si>
    <t>MUSIC AND ARTS</t>
  </si>
  <si>
    <t>Amplifier Fender Rumble 100 1x12 100W Bass Combo Amp</t>
  </si>
  <si>
    <t>Bass Guitar Squier Affinity Precision Bass PJ Black</t>
  </si>
  <si>
    <t>Chime Treeworks 69-Bar Double Row Bar Chime</t>
  </si>
  <si>
    <t>Latin Percussion Jam Block with Bracket Red</t>
  </si>
  <si>
    <t>Latin Percussion Jim Griener Pro Shekere</t>
  </si>
  <si>
    <t>Latin Percussion LP243 Super Guiro</t>
  </si>
  <si>
    <t>Mallets Mike Balter Black Birch Bell &amp; Xylophone Hard Round Brass</t>
  </si>
  <si>
    <t>Mallets Mike Balter chime Mallets Large</t>
  </si>
  <si>
    <t>Mallets Mike Balter Mallet Case and Bags Case 60-75 Pairs</t>
  </si>
  <si>
    <t>Mallets Mike Balter Suspended Cymbal Mallets Medium Soft</t>
  </si>
  <si>
    <t>Mallets Mike Balter Unwound Series Keyboard Mallets 10B Extra Hard 1 1/4 Inch Phenolic Birch</t>
  </si>
  <si>
    <t>Mallets Vic Firth TG01 General Bass Drum TG02 Legato</t>
  </si>
  <si>
    <t>Mallets Vic Firth TG01 General Bass Drum TG08 Stacatto</t>
  </si>
  <si>
    <t>Stand Meini TMGS-2 Professional Gong/Tam Tam Stand Black</t>
  </si>
  <si>
    <t>Suspended Cymbal Zildjian A4017 16 Inch Orchestral Selection Suspended Cymbal</t>
  </si>
  <si>
    <t>Tam Tam Meini CH-TT26 Sonic Energy Chau Tam Tam with Beater 26 Inch</t>
  </si>
  <si>
    <t>Tambourine Grover Pro SX-GS 10 Inch German Silver</t>
  </si>
  <si>
    <t>63906</t>
  </si>
  <si>
    <t>Boom Whackers 2 Octave Complete Set</t>
  </si>
  <si>
    <t>Gibralter Freestanding Percussion Table</t>
  </si>
  <si>
    <t>Kala Waterman KA-SWB/BK Soprano Ukulele, Matte Black</t>
  </si>
  <si>
    <t>Remo Festival DP-25TU-CC-71 Tubano Set of 3</t>
  </si>
  <si>
    <t>Remo SP-0410-1A 10" Spring Drum, Stormy</t>
  </si>
  <si>
    <t>Sonor Global Beat AX-GBF Fiberglass Alto Xylophone</t>
  </si>
  <si>
    <t>Sonor Global Beat SX-GBF Fiberglass Soprano Xylophone</t>
  </si>
  <si>
    <t>Studio 49 Series 1600 SM 1600 Soprano Metallophone</t>
  </si>
  <si>
    <t>63907</t>
  </si>
  <si>
    <t>Amplifier Ampeg BA115 V2 1x15 Bass Combo Amp</t>
  </si>
  <si>
    <t>Cymbal Stand Yamaha CS-660A Double-Braced Lightweight</t>
  </si>
  <si>
    <t>Gong Sabian 24 Inch Symphonic Gong</t>
  </si>
  <si>
    <t>Latin Percussion LP228 Black Beauty Senior Cowbell</t>
  </si>
  <si>
    <t>Meini Premium Fiberglass Shekere</t>
  </si>
  <si>
    <t>Triangle Latin Percussion LPA121 8 Inch Triangle</t>
  </si>
  <si>
    <t>63910</t>
  </si>
  <si>
    <t>63911</t>
  </si>
  <si>
    <t>63912</t>
  </si>
  <si>
    <t>Mallets Mike Balter Grandioso Series Birch Handle Keyboard Mallets Hard Round Grey Rubber</t>
  </si>
  <si>
    <t>Sound Percussion Labs Bass Drum Carrier White</t>
  </si>
  <si>
    <t>63913</t>
  </si>
  <si>
    <t>Cymbal Stand Gibralter 7614 Concert Cymbal Cradle Stand Standard</t>
  </si>
  <si>
    <t>Keyboard Williams Legato III Keyboard Package - Beginner Package</t>
  </si>
  <si>
    <t>Triangle Clip Mount Gibralter SC-TC</t>
  </si>
  <si>
    <t>bass Guitar Squier Affinity Percussion Bass</t>
  </si>
  <si>
    <t>Mallets Vic Firth TG01 Bass drum Stacatto</t>
  </si>
  <si>
    <t>Mallets mike Balter Hard Round Brass</t>
  </si>
  <si>
    <t>Mallets mike Nalter Cymbal Medium Soft</t>
  </si>
  <si>
    <t>Bass guitar Squier Affinity Precision Bass Black</t>
  </si>
  <si>
    <t>Mallets Vic Firth TG01 Bass Drum TG02 Legato</t>
  </si>
  <si>
    <t>Mallets Vic Firth TG01 Bass Drum TG08 Stacatto</t>
  </si>
  <si>
    <t>Mallets Mike Balter Chime Large</t>
  </si>
  <si>
    <t>Mallets Mike Balter Suspended Cymbal Medium Soft</t>
  </si>
  <si>
    <t>Reno Fetsival DP-25TU-CC-71 Tubano set of 3</t>
  </si>
  <si>
    <t>Triangle Clip Mount Gilbralter SC-TC</t>
  </si>
  <si>
    <t>Mallets Vic Firth TG01 General Gass Drum TG08 Stacatto</t>
  </si>
  <si>
    <t>Mallets Mike Balter Unwound Series Keyboard Mallets 10B Extra Hard 1-1/4 Inch Phenolic Birch</t>
  </si>
  <si>
    <t>Mallets Vic Firth TG01 Drum TG08 Stacatto</t>
  </si>
  <si>
    <t>Sonor Global Beat SX-GBF Soprano Xylophone</t>
  </si>
  <si>
    <t>Below Musical Instruments from GS-10A # 1  - No changes to below</t>
  </si>
  <si>
    <t>Qty</t>
  </si>
  <si>
    <t>Extended Amount</t>
  </si>
  <si>
    <t>Shipping</t>
  </si>
  <si>
    <t>Total</t>
  </si>
  <si>
    <t>61982</t>
  </si>
  <si>
    <t>AKRON MUSIC STUDIOS, INC.</t>
  </si>
  <si>
    <t>Casio PX S 1000 Digital Piano</t>
  </si>
  <si>
    <t>Casio SC 800 Gig Bag Per Quote #18 Dated 7/27/21</t>
  </si>
  <si>
    <t>On-Stage Keyboard and Piano Bench</t>
  </si>
  <si>
    <t>Proline PL4KD Stand</t>
  </si>
  <si>
    <t>Proline Sustain Pedal</t>
  </si>
  <si>
    <t>62385</t>
  </si>
  <si>
    <t>ANITA HARLESS VIOLINS</t>
  </si>
  <si>
    <t>Violin Outfits (Two 1/2 Size and Four 3/4 Size Instruments) Per Quote Dated 9/16/21</t>
  </si>
  <si>
    <t>63060</t>
  </si>
  <si>
    <t>CHILD THERAPY TOYS</t>
  </si>
  <si>
    <t>Item #103492900 - Hispanic Family Puppets</t>
  </si>
  <si>
    <t>Item #104492900 - Multi-Ethnic Puppet Families</t>
  </si>
  <si>
    <t>Itemm #108492900 - Farm Animal Puppets</t>
  </si>
  <si>
    <t>63061</t>
  </si>
  <si>
    <t>Item #108492900 - Farm Animal Puppets</t>
  </si>
  <si>
    <t>62438</t>
  </si>
  <si>
    <t>J W PEPPER &amp; SON INC</t>
  </si>
  <si>
    <t>ISBN # 10991777
Jump Right In:Teacher's Guide Books 1 and 2 Soprano Recorder Book Richard Grunow,Edwin Gordon &amp; Chris Azzara Soprano Recorder Book Teacher's Guide Books 1 and @2</t>
  </si>
  <si>
    <t>63895</t>
  </si>
  <si>
    <t>K &amp; S MUSIC</t>
  </si>
  <si>
    <t>Alto Saxophone Conn Selmer Prelude AS711 with Case</t>
  </si>
  <si>
    <t>Tenor Saxophone Conn Selmer Prelude TS711 with Case</t>
  </si>
  <si>
    <t>Trombone Con Selmer Prelude TB711 with Mouthpiece and Case</t>
  </si>
  <si>
    <t>63898</t>
  </si>
  <si>
    <t>Flute Bundy BFL-300 with Case and Cleaning Rod</t>
  </si>
  <si>
    <t>63899</t>
  </si>
  <si>
    <t>Alto Saxophone Allora AAS-250 with Case</t>
  </si>
  <si>
    <t>Clarinet Conn Selmer Prelude CL711 with Case</t>
  </si>
  <si>
    <t>63078</t>
  </si>
  <si>
    <t>STEVE WEISS MUSIC</t>
  </si>
  <si>
    <t>Item #PP-WMDC-EE - Remo World Drumming Package E</t>
  </si>
  <si>
    <t>63100</t>
  </si>
  <si>
    <t>Item #MEI-NINO3ET100 - Meinl Nino Botany Shakers</t>
  </si>
  <si>
    <t>Remo World Music Drumming PP-WMDC- Package E</t>
  </si>
  <si>
    <t>63101</t>
  </si>
  <si>
    <t>Item #RM-FC-B Bass Drum Carrier Yamaha</t>
  </si>
  <si>
    <t>Item #RM-FC-S Marching Snare Drum Carrier Yamaha RM-FC-S</t>
  </si>
  <si>
    <t>Item #RM-SH-BA Marching Bass Drum Stand Yamaha</t>
  </si>
  <si>
    <t>Item #RM-SH-QA Marching Tenor Stand Yamaha</t>
  </si>
  <si>
    <t>Item #RM-SH-SA Marching Snare Stand Yamaha</t>
  </si>
  <si>
    <t>Marching Snare Drum Yamaha SFZ Series Marching Snare Drum 14 x 12 White</t>
  </si>
  <si>
    <t>RM-FC-Q Tenor Drum Carrier Yamaha</t>
  </si>
  <si>
    <t>62435</t>
  </si>
  <si>
    <t>WEST MUSIC CO.</t>
  </si>
  <si>
    <t>ITEM # 401973
HARMONY HR304R 25PK
RECORDER,SOP,2PC,RED,25PK</t>
  </si>
  <si>
    <t>ITEM # 401974
HARMONY HR304R 50PK
RECORDER,SOP,2PC,RED,50PK</t>
  </si>
  <si>
    <t>Item # 401976
HARMONY HR304P 25PK
Recorder,SOP,2PC,Purple,25PK</t>
  </si>
  <si>
    <t>ITEM# 401968
HARMONY HR304I 50PK
RECORDER,SOP,2PC,IVORY,50PK</t>
  </si>
  <si>
    <t>ITEM# 401971
HARMONY HR304B 50PK
RECORDER,SOP,2PC,BLUE,50PK</t>
  </si>
  <si>
    <t>ITEM# 401973
HARMONY HR304R 25PK
RECORDER,SOP,2PC,RED,25PK</t>
  </si>
  <si>
    <t>Item# 401977
HARMONY HR304P 50PK
Recorder; SOP;2pc; Purple; 50pk</t>
  </si>
  <si>
    <t>ITEM# 41967
HARMONY HR304I 25PK
RECORDER,SOP,2PC,IVORY,25PK</t>
  </si>
  <si>
    <t>ITEM# 451576
HARMONY BBARS
NECKSTRAP,RECORDER,BLUE</t>
  </si>
  <si>
    <t>63042</t>
  </si>
  <si>
    <t>Item #204198 - HB7201 Diatonic Hand Bells</t>
  </si>
  <si>
    <t>Item #261016 - BBYM Yarn Mallets</t>
  </si>
  <si>
    <t>Item#205502 - HB7207 Extension Add-On</t>
  </si>
  <si>
    <t>63043</t>
  </si>
  <si>
    <t>Item #205502 - HB7207 Extension Add-On</t>
  </si>
  <si>
    <t>63045</t>
  </si>
  <si>
    <t>Item #255129 - Westco 20' Parachute</t>
  </si>
  <si>
    <t>Item #540069 - Bear Paw Creek Stretchy Band</t>
  </si>
  <si>
    <t>Item #731201132213 - Latin Percussion LP1-5 Standard Flexatone</t>
  </si>
  <si>
    <t>Item #881970001477 - Bear Paw Creek Cloth Bean Bags</t>
  </si>
  <si>
    <t>Item #881970009084 - Basic Beat BBFM - Medium</t>
  </si>
  <si>
    <t>Item #881970500567 - Basic Beat BBCB</t>
  </si>
  <si>
    <t>62434</t>
  </si>
  <si>
    <t>WOODWIND BRASSWIND CO.</t>
  </si>
  <si>
    <t>442714000000153
Remo Practice Pad with Stand 10in.</t>
  </si>
  <si>
    <t>473767000000000
Concert Cymbal Cradle Stand Regular</t>
  </si>
  <si>
    <t>H65998000000000
KJOS Standard of Excellence Book 1 Electric Bass Guitar</t>
  </si>
  <si>
    <t>H66047000000000
Standard of Excellence Book 1 Baritone Bc Regular</t>
  </si>
  <si>
    <t>H92120000000000
KJOS Standard of Excellence Book 1 Baritone Sax</t>
  </si>
  <si>
    <t>L25649000002000
Squier Affinity PJ Bass Pack with Fender Rumble 15G Amp Brown Sunburst</t>
  </si>
  <si>
    <t>Musical Instruments Total Per Approved FS-10A No 1</t>
  </si>
  <si>
    <t>Musical Instrument Total Per Actual as appearing on FS-10A No 2</t>
  </si>
  <si>
    <t>FS-10A No 2 Adjustment to Musical Instruments</t>
  </si>
  <si>
    <t>SWEETWATER</t>
  </si>
  <si>
    <t>Yamaha YTS-480 Intern Yahama - YTS-480Y</t>
  </si>
  <si>
    <t>Yahama YAS-480 Intern Yahama - YAS-480Y</t>
  </si>
  <si>
    <t>Yahama YBS-480 Intern Yahama - YBS-480</t>
  </si>
  <si>
    <t>Yahama YCL-221II Stud Yahama - YCL-221</t>
  </si>
  <si>
    <t>WENGER CORP.</t>
  </si>
  <si>
    <t>Part #098G053 - Signature 3-Step Choral Riser</t>
  </si>
  <si>
    <t>Part #098G541 - Signature Choral Riser Accessory (Siderail Kit)</t>
  </si>
  <si>
    <t>Shipping &amp; Handling - LiftGate Delivery Per Quote #3264165</t>
  </si>
  <si>
    <t>Remo Practice Pad with Stand 10in.</t>
  </si>
  <si>
    <t>Concert Cymbal Cradle Stand Regular</t>
  </si>
  <si>
    <t>KJOS Standard of Excellence Book 1 Electric Bass Guitar</t>
  </si>
  <si>
    <t>Standard of Excellence Book 1 Baritone Bc Regular</t>
  </si>
  <si>
    <t>KJOS Standard of Excellence Book 1 Baritone Sax</t>
  </si>
  <si>
    <t>Jump Right In:Teacher's Guide Books 1 and 2 Soprano Recorder Book Richard Grunow,Edwin Gordon &amp; Chris Azzara Soprano Recorder Book Teacher's Guide Books 1 and @2</t>
  </si>
  <si>
    <t>HARMONY HR304R 25PK
RECORDER,SOP,2PC,RED,25PK</t>
  </si>
  <si>
    <t>HARMONY HR304R 50PK
RECORDER,SOP,2PC,RED,50PK</t>
  </si>
  <si>
    <t>HARMONY HR304P 25PK
Recorder,SOP,2PC,Purple,25PK</t>
  </si>
  <si>
    <t>Hispanic Family Puppets</t>
  </si>
  <si>
    <t>Multi-Ethnic Puppet Families</t>
  </si>
  <si>
    <t>Farm Animal Puppets</t>
  </si>
  <si>
    <t>HB7201 Diatonic Hand Bells</t>
  </si>
  <si>
    <t>Westco 20' Parachute</t>
  </si>
  <si>
    <t xml:space="preserve"> B7207 Extension Add-On</t>
  </si>
  <si>
    <t>BBYM Yarn Mallets</t>
  </si>
  <si>
    <t>Bear Paw Creek Stretchy Band</t>
  </si>
  <si>
    <t>Latin Percussion LP1-5 Standard Flexatone</t>
  </si>
  <si>
    <t>Bear Paw Creek Cloth Bean Bags</t>
  </si>
  <si>
    <t>Basic Beat BBFM - Medium</t>
  </si>
  <si>
    <t>Basic Beat BBCB</t>
  </si>
  <si>
    <t>Meinl Nino Botany Shakers</t>
  </si>
  <si>
    <t>Remo World Drumming Package E</t>
  </si>
  <si>
    <t>Bass Drum Carrier Yamaha</t>
  </si>
  <si>
    <t>Marching Snare Drum Carrier Yamaha RM-FC-S</t>
  </si>
  <si>
    <t>Marching Bass Drum Stand Yamaha</t>
  </si>
  <si>
    <t>Marching Tenor Stand Yamaha</t>
  </si>
  <si>
    <t>Marching Snare Stand Yamaha</t>
  </si>
  <si>
    <t>HARMONY HR304I 50PK
RECORDER,SOP,2PC,IVORY,50PK</t>
  </si>
  <si>
    <t>HARMONY HR304B 50PK
RECORDER,SOP,2PC,BLUE,50PK</t>
  </si>
  <si>
    <t>HARMONY HR304P 50PK
Recorder; SOP;2pc; Purple; 50pk</t>
  </si>
  <si>
    <t>HARMONY HR304I 25PK
RECORDER,SOP,2PC,IVORY,25PK</t>
  </si>
  <si>
    <t>HARMONY BBARS
NECKSTRAP,RECORDER,BLUE</t>
  </si>
  <si>
    <t>Project No 5880-21-1965</t>
  </si>
  <si>
    <t>FS10-A No 2 Attachment #3-a</t>
  </si>
  <si>
    <t>Code 45 Supplies and Materials</t>
  </si>
  <si>
    <t>Niagara Falls City School District 400800-01-0000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</si>
</sst>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165" fontId="0" fillId="0" borderId="0" xfId="0" applyNumberFormat="1" applyAlignment="1"/>
    <xf numFmtId="0" fontId="1" fillId="0" borderId="0" xfId="0" applyNumberFormat="1" applyFont="1" applyAlignment="1">
      <alignment horizontal="center"/>
    </xf>
    <xf numFmtId="164" fontId="0" fillId="0" borderId="0" xfId="0" applyNumberFormat="1" applyAlignment="1"/>
    <xf numFmtId="0" fontId="0" fillId="0" borderId="0" xfId="0" applyNumberFormat="1" applyAlignment="1"/>
    <xf numFmtId="0" fontId="1" fillId="0" borderId="0" xfId="0" applyNumberFormat="1" applyFont="1" applyAlignme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" fontId="0" fillId="0" borderId="0" xfId="0" applyNumberFormat="1" applyAlignment="1"/>
    <xf numFmtId="0" fontId="0" fillId="0" borderId="0" xfId="0" applyNumberFormat="1" applyAlignment="1">
      <alignment wrapText="1"/>
    </xf>
    <xf numFmtId="0" fontId="1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165" fontId="0" fillId="0" borderId="0" xfId="0" applyNumberFormat="1" applyAlignment="1"/>
    <xf numFmtId="0" fontId="0" fillId="0" borderId="0" xfId="0" applyNumberFormat="1" applyAlignment="1">
      <alignment wrapText="1"/>
    </xf>
    <xf numFmtId="164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 applyAlignment="1"/>
    <xf numFmtId="164" fontId="0" fillId="0" borderId="0" xfId="0" applyNumberFormat="1" applyAlignment="1"/>
    <xf numFmtId="0" fontId="0" fillId="0" borderId="0" xfId="0" applyNumberFormat="1" applyAlignment="1">
      <alignment wrapText="1"/>
    </xf>
    <xf numFmtId="165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 applyAlignment="1">
      <alignment wrapText="1"/>
    </xf>
    <xf numFmtId="165" fontId="0" fillId="0" borderId="0" xfId="0" applyNumberFormat="1" applyAlignment="1"/>
    <xf numFmtId="164" fontId="0" fillId="0" borderId="0" xfId="0" applyNumberFormat="1" applyAlignment="1"/>
    <xf numFmtId="0" fontId="0" fillId="0" borderId="0" xfId="0" applyNumberFormat="1" applyAlignment="1">
      <alignment wrapText="1"/>
    </xf>
    <xf numFmtId="0" fontId="0" fillId="0" borderId="0" xfId="0" applyNumberFormat="1" applyAlignment="1"/>
    <xf numFmtId="165" fontId="0" fillId="0" borderId="0" xfId="0" applyNumberFormat="1" applyAlignment="1"/>
    <xf numFmtId="164" fontId="0" fillId="0" borderId="0" xfId="0" applyNumberFormat="1" applyAlignment="1"/>
    <xf numFmtId="0" fontId="0" fillId="0" borderId="0" xfId="0" applyNumberFormat="1" applyAlignment="1">
      <alignment wrapText="1"/>
    </xf>
    <xf numFmtId="165" fontId="0" fillId="0" borderId="0" xfId="0" applyNumberFormat="1" applyAlignment="1"/>
    <xf numFmtId="164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164" fontId="0" fillId="0" borderId="0" xfId="0" applyNumberFormat="1" applyAlignment="1"/>
    <xf numFmtId="0" fontId="0" fillId="0" borderId="0" xfId="0" applyNumberFormat="1" applyAlignment="1"/>
    <xf numFmtId="165" fontId="0" fillId="0" borderId="0" xfId="0" applyNumberFormat="1" applyAlignment="1"/>
    <xf numFmtId="0" fontId="0" fillId="0" borderId="0" xfId="0" applyNumberFormat="1" applyAlignment="1">
      <alignment wrapText="1"/>
    </xf>
    <xf numFmtId="0" fontId="0" fillId="0" borderId="0" xfId="0" applyNumberFormat="1" applyAlignment="1"/>
    <xf numFmtId="165" fontId="0" fillId="0" borderId="0" xfId="0" applyNumberFormat="1" applyAlignment="1"/>
    <xf numFmtId="0" fontId="0" fillId="0" borderId="0" xfId="0" applyNumberFormat="1" applyAlignment="1">
      <alignment wrapText="1"/>
    </xf>
    <xf numFmtId="164" fontId="0" fillId="0" borderId="0" xfId="0" applyNumberFormat="1" applyAlignment="1"/>
    <xf numFmtId="164" fontId="0" fillId="0" borderId="0" xfId="0" applyNumberFormat="1" applyAlignment="1"/>
    <xf numFmtId="0" fontId="0" fillId="0" borderId="0" xfId="0" applyNumberFormat="1" applyAlignment="1"/>
    <xf numFmtId="0" fontId="0" fillId="0" borderId="0" xfId="0" applyNumberFormat="1" applyAlignment="1">
      <alignment wrapText="1"/>
    </xf>
    <xf numFmtId="165" fontId="0" fillId="0" borderId="0" xfId="0" applyNumberFormat="1" applyAlignment="1"/>
    <xf numFmtId="4" fontId="1" fillId="0" borderId="0" xfId="0" applyNumberFormat="1" applyFont="1" applyAlignment="1">
      <alignment horizontal="center" wrapText="1"/>
    </xf>
    <xf numFmtId="164" fontId="0" fillId="0" borderId="0" xfId="0" applyNumberFormat="1" applyAlignment="1"/>
    <xf numFmtId="0" fontId="1" fillId="0" borderId="0" xfId="0" applyNumberFormat="1" applyFont="1" applyAlignment="1">
      <alignment horizontal="center"/>
    </xf>
    <xf numFmtId="4" fontId="0" fillId="0" borderId="0" xfId="0" applyNumberFormat="1" applyAlignment="1"/>
    <xf numFmtId="0" fontId="0" fillId="0" borderId="0" xfId="0" applyNumberFormat="1" applyAlignment="1">
      <alignment wrapText="1"/>
    </xf>
    <xf numFmtId="0" fontId="0" fillId="0" borderId="0" xfId="0" applyNumberFormat="1" applyAlignment="1"/>
    <xf numFmtId="4" fontId="1" fillId="0" borderId="0" xfId="0" applyNumberFormat="1" applyFont="1" applyAlignment="1">
      <alignment horizontal="center"/>
    </xf>
    <xf numFmtId="165" fontId="0" fillId="0" borderId="0" xfId="0" applyNumberFormat="1" applyAlignment="1"/>
    <xf numFmtId="4" fontId="0" fillId="0" borderId="0" xfId="0" applyNumberFormat="1"/>
    <xf numFmtId="0" fontId="1" fillId="0" borderId="0" xfId="0" applyFont="1" applyAlignment="1">
      <alignment horizontal="center"/>
    </xf>
    <xf numFmtId="4" fontId="0" fillId="0" borderId="0" xfId="0" applyNumberFormat="1" applyFill="1" applyAlignment="1"/>
    <xf numFmtId="4" fontId="0" fillId="0" borderId="1" xfId="0" applyNumberFormat="1" applyFill="1" applyBorder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2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0" fillId="0" borderId="1" xfId="0" applyNumberFormat="1" applyBorder="1"/>
    <xf numFmtId="0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Border="1" applyAlignment="1"/>
    <xf numFmtId="164" fontId="0" fillId="0" borderId="0" xfId="0" applyNumberFormat="1" applyBorder="1" applyAlignment="1"/>
    <xf numFmtId="0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wrapText="1"/>
    </xf>
    <xf numFmtId="4" fontId="0" fillId="0" borderId="0" xfId="0" applyNumberFormat="1" applyBorder="1" applyAlignment="1"/>
    <xf numFmtId="2" fontId="0" fillId="0" borderId="0" xfId="0" applyNumberFormat="1" applyBorder="1" applyAlignment="1">
      <alignment horizontal="center"/>
    </xf>
    <xf numFmtId="4" fontId="0" fillId="0" borderId="0" xfId="0" applyNumberFormat="1" applyBorder="1"/>
    <xf numFmtId="165" fontId="0" fillId="0" borderId="0" xfId="0" applyNumberFormat="1" applyBorder="1" applyAlignment="1"/>
    <xf numFmtId="4" fontId="0" fillId="0" borderId="1" xfId="0" applyNumberFormat="1" applyBorder="1" applyAlignment="1"/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NumberFormat="1" applyFont="1" applyAlignment="1">
      <alignment horizontal="left"/>
    </xf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/>
    <xf numFmtId="2" fontId="3" fillId="0" borderId="0" xfId="0" applyNumberFormat="1" applyFont="1" applyAlignment="1">
      <alignment horizontal="center"/>
    </xf>
    <xf numFmtId="0" fontId="0" fillId="0" borderId="0" xfId="0" applyFont="1"/>
    <xf numFmtId="4" fontId="3" fillId="0" borderId="0" xfId="0" applyNumberFormat="1" applyFont="1"/>
    <xf numFmtId="4" fontId="2" fillId="0" borderId="1" xfId="0" applyNumberFormat="1" applyFont="1" applyBorder="1" applyAlignment="1"/>
    <xf numFmtId="0" fontId="2" fillId="0" borderId="1" xfId="0" applyFont="1" applyBorder="1"/>
    <xf numFmtId="4" fontId="1" fillId="0" borderId="0" xfId="0" applyNumberFormat="1" applyFont="1"/>
    <xf numFmtId="0" fontId="0" fillId="0" borderId="2" xfId="0" applyNumberFormat="1" applyBorder="1" applyAlignment="1"/>
    <xf numFmtId="164" fontId="0" fillId="0" borderId="2" xfId="0" applyNumberFormat="1" applyBorder="1" applyAlignment="1"/>
    <xf numFmtId="0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wrapText="1"/>
    </xf>
    <xf numFmtId="4" fontId="0" fillId="0" borderId="2" xfId="0" applyNumberFormat="1" applyBorder="1" applyAlignment="1"/>
    <xf numFmtId="4" fontId="1" fillId="0" borderId="2" xfId="0" applyNumberFormat="1" applyFont="1" applyBorder="1"/>
    <xf numFmtId="4" fontId="0" fillId="0" borderId="2" xfId="0" applyNumberFormat="1" applyBorder="1"/>
    <xf numFmtId="0" fontId="0" fillId="0" borderId="3" xfId="0" applyNumberFormat="1" applyBorder="1" applyAlignment="1"/>
    <xf numFmtId="164" fontId="0" fillId="0" borderId="3" xfId="0" applyNumberFormat="1" applyBorder="1" applyAlignment="1"/>
    <xf numFmtId="0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wrapText="1"/>
    </xf>
    <xf numFmtId="4" fontId="0" fillId="0" borderId="3" xfId="0" applyNumberFormat="1" applyBorder="1" applyAlignment="1"/>
    <xf numFmtId="4" fontId="0" fillId="0" borderId="3" xfId="0" applyNumberFormat="1" applyBorder="1"/>
    <xf numFmtId="4" fontId="1" fillId="0" borderId="3" xfId="0" applyNumberFormat="1" applyFont="1" applyBorder="1"/>
    <xf numFmtId="0" fontId="4" fillId="0" borderId="0" xfId="0" applyNumberFormat="1" applyFont="1" applyAlignment="1"/>
    <xf numFmtId="0" fontId="0" fillId="0" borderId="0" xfId="0" applyNumberForma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Alignment="1"/>
    <xf numFmtId="4" fontId="5" fillId="0" borderId="0" xfId="0" applyNumberFormat="1" applyFont="1" applyAlignment="1"/>
    <xf numFmtId="0" fontId="5" fillId="0" borderId="0" xfId="0" applyFont="1"/>
    <xf numFmtId="40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165" fontId="2" fillId="0" borderId="0" xfId="0" applyNumberFormat="1" applyFont="1" applyAlignment="1"/>
    <xf numFmtId="3" fontId="2" fillId="0" borderId="0" xfId="0" applyNumberFormat="1" applyFont="1"/>
    <xf numFmtId="4" fontId="2" fillId="0" borderId="1" xfId="0" applyNumberFormat="1" applyFont="1" applyBorder="1"/>
    <xf numFmtId="4" fontId="0" fillId="0" borderId="0" xfId="0" applyNumberFormat="1" applyFill="1" applyBorder="1" applyAlignment="1"/>
    <xf numFmtId="4" fontId="2" fillId="0" borderId="0" xfId="0" applyNumberFormat="1" applyFont="1" applyBorder="1"/>
    <xf numFmtId="1" fontId="0" fillId="0" borderId="0" xfId="0" applyNumberFormat="1" applyBorder="1" applyAlignment="1">
      <alignment horizontal="center"/>
    </xf>
    <xf numFmtId="0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NumberFormat="1" applyFont="1" applyAlignment="1"/>
    <xf numFmtId="0" fontId="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66"/>
  <sheetViews>
    <sheetView workbookViewId="0">
      <pane ySplit="3" topLeftCell="A4" activePane="bottomLeft" state="frozen"/>
      <selection pane="bottomLeft" activeCell="J4" sqref="J4"/>
    </sheetView>
  </sheetViews>
  <sheetFormatPr defaultColWidth="15.6640625" defaultRowHeight="14.4" x14ac:dyDescent="0.3"/>
  <cols>
    <col min="1" max="1" width="9" style="4" customWidth="1"/>
    <col min="2" max="2" width="11.109375" style="3" customWidth="1"/>
    <col min="3" max="3" width="31.33203125" style="32" customWidth="1"/>
    <col min="4" max="4" width="12.21875" style="11" customWidth="1"/>
    <col min="5" max="5" width="47" style="4" customWidth="1"/>
    <col min="6" max="6" width="15.6640625" style="1"/>
    <col min="7" max="7" width="15" style="8" customWidth="1"/>
  </cols>
  <sheetData>
    <row r="1" spans="1:9" x14ac:dyDescent="0.3">
      <c r="A1" s="5" t="s">
        <v>19</v>
      </c>
    </row>
    <row r="2" spans="1:9" x14ac:dyDescent="0.3">
      <c r="A2" s="5" t="s">
        <v>10</v>
      </c>
    </row>
    <row r="3" spans="1:9" ht="57.6" x14ac:dyDescent="0.3">
      <c r="A3" s="10" t="s">
        <v>11</v>
      </c>
      <c r="B3" s="7" t="s">
        <v>2</v>
      </c>
      <c r="C3" s="47" t="s">
        <v>15</v>
      </c>
      <c r="D3" s="51" t="s">
        <v>0</v>
      </c>
      <c r="E3" s="2" t="s">
        <v>3</v>
      </c>
      <c r="F3" s="6" t="s">
        <v>18</v>
      </c>
      <c r="G3" s="45" t="s">
        <v>69</v>
      </c>
      <c r="H3" s="54" t="s">
        <v>67</v>
      </c>
      <c r="I3" s="54" t="s">
        <v>68</v>
      </c>
    </row>
    <row r="4" spans="1:9" x14ac:dyDescent="0.3">
      <c r="A4" s="4" t="s">
        <v>1</v>
      </c>
      <c r="B4" s="3">
        <v>44743</v>
      </c>
      <c r="C4" s="32" t="s">
        <v>8</v>
      </c>
      <c r="D4" s="11">
        <v>20</v>
      </c>
      <c r="E4" s="4" t="s">
        <v>17</v>
      </c>
      <c r="F4" s="1">
        <v>299</v>
      </c>
      <c r="G4" s="55">
        <v>5980</v>
      </c>
      <c r="H4" s="57">
        <v>20</v>
      </c>
      <c r="I4" s="53">
        <v>5980</v>
      </c>
    </row>
    <row r="5" spans="1:9" x14ac:dyDescent="0.3">
      <c r="A5" s="4" t="s">
        <v>1</v>
      </c>
      <c r="B5" s="3">
        <v>44743</v>
      </c>
      <c r="C5" s="32" t="s">
        <v>8</v>
      </c>
      <c r="D5" s="11">
        <v>10</v>
      </c>
      <c r="E5" s="4" t="s">
        <v>6</v>
      </c>
      <c r="F5" s="1">
        <v>290.35000000000002</v>
      </c>
      <c r="G5" s="55">
        <v>2903.5</v>
      </c>
      <c r="H5" s="59">
        <v>0</v>
      </c>
      <c r="I5" s="63">
        <v>0</v>
      </c>
    </row>
    <row r="6" spans="1:9" x14ac:dyDescent="0.3">
      <c r="A6" s="4" t="s">
        <v>1</v>
      </c>
      <c r="B6" s="3">
        <v>44743</v>
      </c>
      <c r="C6" s="32" t="s">
        <v>8</v>
      </c>
      <c r="D6" s="11">
        <v>1</v>
      </c>
      <c r="E6" s="4" t="s">
        <v>12</v>
      </c>
      <c r="F6" s="1">
        <v>1399.8</v>
      </c>
      <c r="G6" s="55">
        <v>1399.8</v>
      </c>
      <c r="H6" s="57">
        <v>1</v>
      </c>
      <c r="I6" s="55">
        <v>1399.8</v>
      </c>
    </row>
    <row r="7" spans="1:9" x14ac:dyDescent="0.3">
      <c r="A7" s="4" t="s">
        <v>1</v>
      </c>
      <c r="B7" s="3">
        <v>44743</v>
      </c>
      <c r="C7" s="32" t="s">
        <v>8</v>
      </c>
      <c r="D7" s="11">
        <v>1</v>
      </c>
      <c r="E7" s="4" t="s">
        <v>5</v>
      </c>
      <c r="F7" s="1">
        <v>97.1</v>
      </c>
      <c r="G7" s="55">
        <v>97.1</v>
      </c>
      <c r="H7" s="57">
        <v>1</v>
      </c>
      <c r="I7" s="55">
        <v>97.1</v>
      </c>
    </row>
    <row r="8" spans="1:9" x14ac:dyDescent="0.3">
      <c r="A8" s="4" t="s">
        <v>1</v>
      </c>
      <c r="B8" s="3">
        <v>44743</v>
      </c>
      <c r="C8" s="32" t="s">
        <v>8</v>
      </c>
      <c r="D8" s="11">
        <v>1</v>
      </c>
      <c r="E8" s="4" t="s">
        <v>4</v>
      </c>
      <c r="F8" s="1">
        <v>2021.65</v>
      </c>
      <c r="G8" s="55">
        <v>2021.65</v>
      </c>
      <c r="H8" s="57">
        <v>1</v>
      </c>
      <c r="I8" s="55">
        <v>2021.65</v>
      </c>
    </row>
    <row r="9" spans="1:9" x14ac:dyDescent="0.3">
      <c r="A9" s="4" t="s">
        <v>1</v>
      </c>
      <c r="B9" s="3">
        <v>44743</v>
      </c>
      <c r="C9" s="32" t="s">
        <v>8</v>
      </c>
      <c r="D9" s="11">
        <v>1</v>
      </c>
      <c r="E9" s="4" t="s">
        <v>21</v>
      </c>
      <c r="F9" s="1">
        <v>2134.1</v>
      </c>
      <c r="G9" s="55">
        <v>2134.1</v>
      </c>
      <c r="H9" s="57">
        <v>1</v>
      </c>
      <c r="I9" s="55">
        <v>2134.1</v>
      </c>
    </row>
    <row r="10" spans="1:9" x14ac:dyDescent="0.3">
      <c r="A10" s="4" t="s">
        <v>1</v>
      </c>
      <c r="B10" s="3">
        <v>44743</v>
      </c>
      <c r="C10" s="32" t="s">
        <v>8</v>
      </c>
      <c r="D10" s="11">
        <v>1</v>
      </c>
      <c r="E10" s="4" t="s">
        <v>13</v>
      </c>
      <c r="F10" s="1">
        <v>2246.6</v>
      </c>
      <c r="G10" s="55">
        <v>2246.6</v>
      </c>
      <c r="H10" s="57">
        <v>1</v>
      </c>
      <c r="I10" s="55">
        <v>2246.6</v>
      </c>
    </row>
    <row r="11" spans="1:9" x14ac:dyDescent="0.3">
      <c r="A11" s="4" t="s">
        <v>1</v>
      </c>
      <c r="B11" s="3">
        <v>44743</v>
      </c>
      <c r="C11" s="32" t="s">
        <v>8</v>
      </c>
      <c r="D11" s="11">
        <v>1</v>
      </c>
      <c r="E11" s="4" t="s">
        <v>9</v>
      </c>
      <c r="F11" s="1">
        <v>2365.3000000000002</v>
      </c>
      <c r="G11" s="55">
        <v>2365.3000000000002</v>
      </c>
      <c r="H11" s="57">
        <v>1</v>
      </c>
      <c r="I11" s="55">
        <v>2365.3000000000002</v>
      </c>
    </row>
    <row r="12" spans="1:9" x14ac:dyDescent="0.3">
      <c r="A12" s="4" t="s">
        <v>1</v>
      </c>
      <c r="B12" s="3">
        <v>44743</v>
      </c>
      <c r="C12" s="32" t="s">
        <v>8</v>
      </c>
      <c r="D12" s="11">
        <v>15</v>
      </c>
      <c r="E12" s="4" t="s">
        <v>16</v>
      </c>
      <c r="F12" s="1">
        <v>159.6</v>
      </c>
      <c r="G12" s="55">
        <v>2394</v>
      </c>
      <c r="H12" s="59">
        <v>0</v>
      </c>
      <c r="I12" s="63">
        <v>0</v>
      </c>
    </row>
    <row r="13" spans="1:9" x14ac:dyDescent="0.3">
      <c r="A13" s="4" t="s">
        <v>1</v>
      </c>
      <c r="B13" s="3">
        <v>44743</v>
      </c>
      <c r="C13" s="32" t="s">
        <v>8</v>
      </c>
      <c r="D13" s="11">
        <v>2</v>
      </c>
      <c r="E13" s="4" t="s">
        <v>7</v>
      </c>
      <c r="F13" s="1">
        <v>1119.5999999999999</v>
      </c>
      <c r="G13" s="55">
        <v>2239.1999999999998</v>
      </c>
      <c r="H13" s="59">
        <v>0</v>
      </c>
      <c r="I13" s="63">
        <v>0</v>
      </c>
    </row>
    <row r="14" spans="1:9" x14ac:dyDescent="0.3">
      <c r="A14" s="4" t="s">
        <v>1</v>
      </c>
      <c r="B14" s="3">
        <v>44743</v>
      </c>
      <c r="C14" s="32" t="s">
        <v>8</v>
      </c>
      <c r="D14" s="11">
        <v>1</v>
      </c>
      <c r="E14" s="4" t="s">
        <v>20</v>
      </c>
      <c r="F14" s="1">
        <v>3452.1</v>
      </c>
      <c r="G14" s="55">
        <v>3452.1</v>
      </c>
      <c r="H14" s="59">
        <v>0</v>
      </c>
      <c r="I14" s="63">
        <v>0</v>
      </c>
    </row>
    <row r="15" spans="1:9" x14ac:dyDescent="0.3">
      <c r="A15" s="4" t="s">
        <v>1</v>
      </c>
      <c r="B15" s="3">
        <v>44743</v>
      </c>
      <c r="C15" s="32" t="s">
        <v>8</v>
      </c>
      <c r="D15" s="11">
        <v>2</v>
      </c>
      <c r="E15" s="4" t="s">
        <v>14</v>
      </c>
      <c r="F15" s="1">
        <v>71.849999999999994</v>
      </c>
      <c r="G15" s="55">
        <v>143.69999999999999</v>
      </c>
      <c r="H15" s="57">
        <v>2</v>
      </c>
      <c r="I15" s="53">
        <v>143.69999999999999</v>
      </c>
    </row>
    <row r="16" spans="1:9" ht="28.8" x14ac:dyDescent="0.3">
      <c r="A16" s="4" t="s">
        <v>1</v>
      </c>
      <c r="B16" s="3">
        <v>44743</v>
      </c>
      <c r="C16" s="32" t="s">
        <v>8</v>
      </c>
      <c r="D16" s="11">
        <v>2</v>
      </c>
      <c r="E16" s="9" t="s">
        <v>22</v>
      </c>
      <c r="F16" s="1">
        <v>961.2</v>
      </c>
      <c r="G16" s="55">
        <v>1922.4</v>
      </c>
      <c r="H16" s="59">
        <v>0</v>
      </c>
      <c r="I16" s="63">
        <v>0</v>
      </c>
    </row>
    <row r="17" spans="1:9" x14ac:dyDescent="0.3">
      <c r="G17" s="55"/>
      <c r="H17" s="58"/>
      <c r="I17" s="53"/>
    </row>
    <row r="18" spans="1:9" x14ac:dyDescent="0.3">
      <c r="A18" s="15" t="s">
        <v>23</v>
      </c>
      <c r="B18" s="14">
        <v>44743</v>
      </c>
      <c r="C18" s="32" t="s">
        <v>8</v>
      </c>
      <c r="D18" s="11">
        <v>8</v>
      </c>
      <c r="E18" s="15" t="s">
        <v>17</v>
      </c>
      <c r="F18" s="12">
        <v>299</v>
      </c>
      <c r="G18" s="55">
        <v>2392</v>
      </c>
      <c r="H18" s="57">
        <v>8</v>
      </c>
      <c r="I18" s="53">
        <v>2392</v>
      </c>
    </row>
    <row r="19" spans="1:9" x14ac:dyDescent="0.3">
      <c r="A19" s="15" t="s">
        <v>23</v>
      </c>
      <c r="B19" s="14">
        <v>44743</v>
      </c>
      <c r="C19" s="32" t="s">
        <v>8</v>
      </c>
      <c r="D19" s="11">
        <v>6</v>
      </c>
      <c r="E19" s="15" t="s">
        <v>24</v>
      </c>
      <c r="F19" s="12">
        <v>434.35</v>
      </c>
      <c r="G19" s="55">
        <v>2606.1</v>
      </c>
      <c r="H19" s="57">
        <v>6</v>
      </c>
      <c r="I19" s="53">
        <v>2606.1</v>
      </c>
    </row>
    <row r="20" spans="1:9" x14ac:dyDescent="0.3">
      <c r="A20" s="15" t="s">
        <v>23</v>
      </c>
      <c r="B20" s="14">
        <v>44743</v>
      </c>
      <c r="C20" s="32" t="s">
        <v>8</v>
      </c>
      <c r="D20" s="11">
        <v>2</v>
      </c>
      <c r="E20" s="15" t="s">
        <v>25</v>
      </c>
      <c r="F20" s="12">
        <v>1148.8499999999999</v>
      </c>
      <c r="G20" s="55">
        <v>2297.6999999999998</v>
      </c>
      <c r="H20" s="59">
        <v>0</v>
      </c>
      <c r="I20" s="63">
        <v>0</v>
      </c>
    </row>
    <row r="21" spans="1:9" x14ac:dyDescent="0.3">
      <c r="A21" s="15" t="s">
        <v>23</v>
      </c>
      <c r="B21" s="14">
        <v>44743</v>
      </c>
      <c r="C21" s="32" t="s">
        <v>8</v>
      </c>
      <c r="D21" s="11">
        <v>5</v>
      </c>
      <c r="E21" s="15" t="s">
        <v>6</v>
      </c>
      <c r="F21" s="12">
        <v>290.35000000000002</v>
      </c>
      <c r="G21" s="55">
        <v>1451.75</v>
      </c>
      <c r="H21" s="59">
        <v>0</v>
      </c>
      <c r="I21" s="63">
        <v>0</v>
      </c>
    </row>
    <row r="22" spans="1:9" x14ac:dyDescent="0.3">
      <c r="A22" s="15" t="s">
        <v>23</v>
      </c>
      <c r="B22" s="14">
        <v>44743</v>
      </c>
      <c r="C22" s="32" t="s">
        <v>8</v>
      </c>
      <c r="D22" s="11">
        <v>3</v>
      </c>
      <c r="E22" s="15" t="s">
        <v>26</v>
      </c>
      <c r="F22" s="12">
        <v>1155.5999999999999</v>
      </c>
      <c r="G22" s="55">
        <v>3466.8</v>
      </c>
      <c r="H22" s="59">
        <v>0</v>
      </c>
      <c r="I22" s="63">
        <v>0</v>
      </c>
    </row>
    <row r="23" spans="1:9" x14ac:dyDescent="0.3">
      <c r="A23" s="15" t="s">
        <v>23</v>
      </c>
      <c r="B23" s="14">
        <v>44743</v>
      </c>
      <c r="C23" s="32" t="s">
        <v>8</v>
      </c>
      <c r="D23" s="11">
        <v>3</v>
      </c>
      <c r="E23" s="15" t="s">
        <v>27</v>
      </c>
      <c r="F23" s="12">
        <v>1907.25</v>
      </c>
      <c r="G23" s="55">
        <v>5721.75</v>
      </c>
      <c r="H23" s="57">
        <v>3</v>
      </c>
      <c r="I23" s="48">
        <v>5721.75</v>
      </c>
    </row>
    <row r="24" spans="1:9" x14ac:dyDescent="0.3">
      <c r="A24" s="15" t="s">
        <v>23</v>
      </c>
      <c r="B24" s="14">
        <v>44743</v>
      </c>
      <c r="C24" s="32" t="s">
        <v>8</v>
      </c>
      <c r="D24" s="11">
        <v>1</v>
      </c>
      <c r="E24" s="15" t="s">
        <v>28</v>
      </c>
      <c r="F24" s="12">
        <v>1399.8</v>
      </c>
      <c r="G24" s="55">
        <v>1399.8</v>
      </c>
      <c r="H24" s="57">
        <v>1</v>
      </c>
      <c r="I24" s="48">
        <v>1399.8</v>
      </c>
    </row>
    <row r="25" spans="1:9" x14ac:dyDescent="0.3">
      <c r="A25" s="15" t="s">
        <v>23</v>
      </c>
      <c r="B25" s="14">
        <v>44743</v>
      </c>
      <c r="C25" s="32" t="s">
        <v>8</v>
      </c>
      <c r="D25" s="11">
        <v>1</v>
      </c>
      <c r="E25" s="15" t="s">
        <v>29</v>
      </c>
      <c r="F25" s="12">
        <v>2134.1</v>
      </c>
      <c r="G25" s="55">
        <v>2134.1</v>
      </c>
      <c r="H25" s="57">
        <v>1</v>
      </c>
      <c r="I25" s="48">
        <v>2134.1</v>
      </c>
    </row>
    <row r="26" spans="1:9" x14ac:dyDescent="0.3">
      <c r="A26" s="15" t="s">
        <v>23</v>
      </c>
      <c r="B26" s="14">
        <v>44743</v>
      </c>
      <c r="C26" s="32" t="s">
        <v>8</v>
      </c>
      <c r="D26" s="11">
        <v>2</v>
      </c>
      <c r="E26" s="15" t="s">
        <v>13</v>
      </c>
      <c r="F26" s="12">
        <v>2246.6</v>
      </c>
      <c r="G26" s="55">
        <v>4493.2</v>
      </c>
      <c r="H26" s="57">
        <v>2</v>
      </c>
      <c r="I26" s="48">
        <v>4493.2</v>
      </c>
    </row>
    <row r="27" spans="1:9" x14ac:dyDescent="0.3">
      <c r="A27" s="15" t="s">
        <v>23</v>
      </c>
      <c r="B27" s="14">
        <v>44743</v>
      </c>
      <c r="C27" s="32" t="s">
        <v>8</v>
      </c>
      <c r="D27" s="11">
        <v>6</v>
      </c>
      <c r="E27" s="15" t="s">
        <v>16</v>
      </c>
      <c r="F27" s="12">
        <v>159.6</v>
      </c>
      <c r="G27" s="55">
        <v>957.6</v>
      </c>
      <c r="H27" s="59">
        <v>0</v>
      </c>
      <c r="I27" s="61">
        <v>0</v>
      </c>
    </row>
    <row r="28" spans="1:9" x14ac:dyDescent="0.3">
      <c r="A28" s="15" t="s">
        <v>23</v>
      </c>
      <c r="B28" s="14">
        <v>44743</v>
      </c>
      <c r="C28" s="32" t="s">
        <v>8</v>
      </c>
      <c r="D28" s="11">
        <v>1</v>
      </c>
      <c r="E28" s="15" t="s">
        <v>30</v>
      </c>
      <c r="F28" s="12">
        <v>71.849999999999994</v>
      </c>
      <c r="G28" s="55">
        <v>71.849999999999994</v>
      </c>
      <c r="H28" s="57">
        <v>1</v>
      </c>
      <c r="I28" s="48">
        <v>71.849999999999994</v>
      </c>
    </row>
    <row r="29" spans="1:9" x14ac:dyDescent="0.3">
      <c r="A29" s="15" t="s">
        <v>23</v>
      </c>
      <c r="B29" s="14">
        <v>44743</v>
      </c>
      <c r="C29" s="32" t="s">
        <v>8</v>
      </c>
      <c r="D29" s="11">
        <v>1</v>
      </c>
      <c r="E29" s="15" t="s">
        <v>31</v>
      </c>
      <c r="F29" s="12">
        <v>66.849999999999994</v>
      </c>
      <c r="G29" s="55">
        <v>66.849999999999994</v>
      </c>
      <c r="H29" s="59">
        <v>0</v>
      </c>
      <c r="I29" s="61">
        <v>0</v>
      </c>
    </row>
    <row r="30" spans="1:9" x14ac:dyDescent="0.3">
      <c r="A30" s="15" t="s">
        <v>23</v>
      </c>
      <c r="B30" s="14">
        <v>44743</v>
      </c>
      <c r="C30" s="32" t="s">
        <v>8</v>
      </c>
      <c r="D30" s="11">
        <v>1</v>
      </c>
      <c r="E30" s="13" t="s">
        <v>32</v>
      </c>
      <c r="F30" s="12">
        <v>71.25</v>
      </c>
      <c r="G30" s="55">
        <v>71.25</v>
      </c>
      <c r="H30" s="57">
        <v>1</v>
      </c>
      <c r="I30" s="48">
        <v>71.25</v>
      </c>
    </row>
    <row r="31" spans="1:9" x14ac:dyDescent="0.3">
      <c r="G31" s="55"/>
      <c r="H31" s="58"/>
      <c r="I31" s="53"/>
    </row>
    <row r="32" spans="1:9" x14ac:dyDescent="0.3">
      <c r="A32" s="16" t="s">
        <v>33</v>
      </c>
      <c r="B32" s="17">
        <v>44743</v>
      </c>
      <c r="C32" s="32" t="s">
        <v>8</v>
      </c>
      <c r="D32" s="11">
        <v>10</v>
      </c>
      <c r="E32" s="16" t="s">
        <v>17</v>
      </c>
      <c r="F32" s="19">
        <v>299</v>
      </c>
      <c r="G32" s="55">
        <v>2990</v>
      </c>
      <c r="H32" s="57">
        <v>10</v>
      </c>
      <c r="I32" s="48">
        <v>2990</v>
      </c>
    </row>
    <row r="33" spans="1:9" x14ac:dyDescent="0.3">
      <c r="A33" s="16" t="s">
        <v>33</v>
      </c>
      <c r="B33" s="17">
        <v>44743</v>
      </c>
      <c r="C33" s="32" t="s">
        <v>8</v>
      </c>
      <c r="D33" s="11">
        <v>7</v>
      </c>
      <c r="E33" s="16" t="s">
        <v>34</v>
      </c>
      <c r="F33" s="19">
        <v>434.35</v>
      </c>
      <c r="G33" s="55">
        <v>3040.45</v>
      </c>
      <c r="H33" s="57">
        <v>7</v>
      </c>
      <c r="I33" s="48">
        <v>3040.45</v>
      </c>
    </row>
    <row r="34" spans="1:9" x14ac:dyDescent="0.3">
      <c r="A34" s="16" t="s">
        <v>33</v>
      </c>
      <c r="B34" s="17">
        <v>44743</v>
      </c>
      <c r="C34" s="32" t="s">
        <v>8</v>
      </c>
      <c r="D34" s="11">
        <v>2</v>
      </c>
      <c r="E34" s="16" t="s">
        <v>25</v>
      </c>
      <c r="F34" s="19">
        <v>1148.8499999999999</v>
      </c>
      <c r="G34" s="55">
        <v>2297.6999999999998</v>
      </c>
      <c r="H34" s="59">
        <v>0</v>
      </c>
      <c r="I34" s="61">
        <v>0</v>
      </c>
    </row>
    <row r="35" spans="1:9" x14ac:dyDescent="0.3">
      <c r="A35" s="16" t="s">
        <v>33</v>
      </c>
      <c r="B35" s="17">
        <v>44743</v>
      </c>
      <c r="C35" s="32" t="s">
        <v>8</v>
      </c>
      <c r="D35" s="11">
        <v>5</v>
      </c>
      <c r="E35" s="16" t="s">
        <v>35</v>
      </c>
      <c r="F35" s="19">
        <v>361</v>
      </c>
      <c r="G35" s="55">
        <v>1805</v>
      </c>
      <c r="H35" s="57">
        <v>5</v>
      </c>
      <c r="I35" s="48">
        <v>1805</v>
      </c>
    </row>
    <row r="36" spans="1:9" x14ac:dyDescent="0.3">
      <c r="A36" s="16" t="s">
        <v>33</v>
      </c>
      <c r="B36" s="17">
        <v>44743</v>
      </c>
      <c r="C36" s="32" t="s">
        <v>8</v>
      </c>
      <c r="D36" s="11">
        <v>3</v>
      </c>
      <c r="E36" s="16" t="s">
        <v>26</v>
      </c>
      <c r="F36" s="19">
        <v>1155.5999999999999</v>
      </c>
      <c r="G36" s="55">
        <v>3466.8</v>
      </c>
      <c r="H36" s="59">
        <v>0</v>
      </c>
      <c r="I36" s="61">
        <v>0</v>
      </c>
    </row>
    <row r="37" spans="1:9" x14ac:dyDescent="0.3">
      <c r="A37" s="16" t="s">
        <v>33</v>
      </c>
      <c r="B37" s="17">
        <v>44743</v>
      </c>
      <c r="C37" s="32" t="s">
        <v>8</v>
      </c>
      <c r="D37" s="11">
        <v>5</v>
      </c>
      <c r="E37" s="16" t="s">
        <v>27</v>
      </c>
      <c r="F37" s="19">
        <v>1907.25</v>
      </c>
      <c r="G37" s="55">
        <v>9536.25</v>
      </c>
      <c r="H37" s="57">
        <v>5</v>
      </c>
      <c r="I37" s="48">
        <v>9536.25</v>
      </c>
    </row>
    <row r="38" spans="1:9" x14ac:dyDescent="0.3">
      <c r="A38" s="16" t="s">
        <v>33</v>
      </c>
      <c r="B38" s="17">
        <v>44743</v>
      </c>
      <c r="C38" s="32" t="s">
        <v>8</v>
      </c>
      <c r="D38" s="11">
        <v>1</v>
      </c>
      <c r="E38" s="16" t="s">
        <v>36</v>
      </c>
      <c r="F38" s="19">
        <v>1399.8</v>
      </c>
      <c r="G38" s="55">
        <v>1399.8</v>
      </c>
      <c r="H38" s="57">
        <v>1</v>
      </c>
      <c r="I38" s="48">
        <v>1399.8</v>
      </c>
    </row>
    <row r="39" spans="1:9" x14ac:dyDescent="0.3">
      <c r="A39" s="16" t="s">
        <v>33</v>
      </c>
      <c r="B39" s="17">
        <v>44743</v>
      </c>
      <c r="C39" s="32" t="s">
        <v>8</v>
      </c>
      <c r="D39" s="11">
        <v>1</v>
      </c>
      <c r="E39" s="16" t="s">
        <v>5</v>
      </c>
      <c r="F39" s="19">
        <v>97.1</v>
      </c>
      <c r="G39" s="55">
        <v>97.1</v>
      </c>
      <c r="H39" s="57">
        <v>1</v>
      </c>
      <c r="I39" s="48">
        <v>97.1</v>
      </c>
    </row>
    <row r="40" spans="1:9" x14ac:dyDescent="0.3">
      <c r="A40" s="16" t="s">
        <v>33</v>
      </c>
      <c r="B40" s="17">
        <v>44743</v>
      </c>
      <c r="C40" s="32" t="s">
        <v>8</v>
      </c>
      <c r="D40" s="11">
        <v>9</v>
      </c>
      <c r="E40" s="16" t="s">
        <v>16</v>
      </c>
      <c r="F40" s="19">
        <v>159.6</v>
      </c>
      <c r="G40" s="55">
        <v>1436.4</v>
      </c>
      <c r="H40" s="59">
        <v>0</v>
      </c>
      <c r="I40" s="61">
        <v>0</v>
      </c>
    </row>
    <row r="41" spans="1:9" x14ac:dyDescent="0.3">
      <c r="A41" s="16" t="s">
        <v>33</v>
      </c>
      <c r="B41" s="17">
        <v>44743</v>
      </c>
      <c r="C41" s="32" t="s">
        <v>8</v>
      </c>
      <c r="D41" s="11">
        <v>1</v>
      </c>
      <c r="E41" s="16" t="s">
        <v>7</v>
      </c>
      <c r="F41" s="19">
        <v>1119.5999999999999</v>
      </c>
      <c r="G41" s="55">
        <v>1119.5999999999999</v>
      </c>
      <c r="H41" s="59">
        <v>0</v>
      </c>
      <c r="I41" s="61">
        <v>0</v>
      </c>
    </row>
    <row r="42" spans="1:9" x14ac:dyDescent="0.3">
      <c r="A42" s="16" t="s">
        <v>33</v>
      </c>
      <c r="B42" s="17">
        <v>44743</v>
      </c>
      <c r="C42" s="32" t="s">
        <v>8</v>
      </c>
      <c r="D42" s="11">
        <v>1</v>
      </c>
      <c r="E42" s="16" t="s">
        <v>20</v>
      </c>
      <c r="F42" s="19">
        <v>3452.1</v>
      </c>
      <c r="G42" s="55">
        <v>3452.1</v>
      </c>
      <c r="H42" s="59">
        <v>0</v>
      </c>
      <c r="I42" s="61">
        <v>0</v>
      </c>
    </row>
    <row r="43" spans="1:9" x14ac:dyDescent="0.3">
      <c r="A43" s="16" t="s">
        <v>33</v>
      </c>
      <c r="B43" s="17">
        <v>44743</v>
      </c>
      <c r="C43" s="32" t="s">
        <v>8</v>
      </c>
      <c r="D43" s="11">
        <v>1</v>
      </c>
      <c r="E43" s="16" t="s">
        <v>37</v>
      </c>
      <c r="F43" s="19">
        <v>71.849999999999994</v>
      </c>
      <c r="G43" s="55">
        <v>71.849999999999994</v>
      </c>
      <c r="H43" s="57">
        <v>1</v>
      </c>
      <c r="I43" s="48">
        <v>71.849999999999994</v>
      </c>
    </row>
    <row r="44" spans="1:9" x14ac:dyDescent="0.3">
      <c r="A44" s="16" t="s">
        <v>33</v>
      </c>
      <c r="B44" s="17">
        <v>44743</v>
      </c>
      <c r="C44" s="32" t="s">
        <v>8</v>
      </c>
      <c r="D44" s="11">
        <v>1</v>
      </c>
      <c r="E44" s="16" t="s">
        <v>38</v>
      </c>
      <c r="F44" s="19">
        <v>1154.5</v>
      </c>
      <c r="G44" s="55">
        <v>1154.5</v>
      </c>
      <c r="H44" s="59">
        <v>0</v>
      </c>
      <c r="I44" s="61">
        <v>0</v>
      </c>
    </row>
    <row r="45" spans="1:9" x14ac:dyDescent="0.3">
      <c r="A45" s="16" t="s">
        <v>33</v>
      </c>
      <c r="B45" s="17">
        <v>44743</v>
      </c>
      <c r="C45" s="32" t="s">
        <v>8</v>
      </c>
      <c r="D45" s="11">
        <v>1</v>
      </c>
      <c r="E45" s="16" t="s">
        <v>39</v>
      </c>
      <c r="F45" s="19">
        <v>66.849999999999994</v>
      </c>
      <c r="G45" s="55">
        <v>66.849999999999994</v>
      </c>
      <c r="H45" s="57">
        <v>1</v>
      </c>
      <c r="I45" s="48">
        <v>66.849999999999994</v>
      </c>
    </row>
    <row r="46" spans="1:9" x14ac:dyDescent="0.3">
      <c r="A46" s="16" t="s">
        <v>33</v>
      </c>
      <c r="B46" s="17">
        <v>44743</v>
      </c>
      <c r="C46" s="32" t="s">
        <v>8</v>
      </c>
      <c r="D46" s="11">
        <v>1</v>
      </c>
      <c r="E46" s="18" t="s">
        <v>40</v>
      </c>
      <c r="F46" s="19">
        <v>71.25</v>
      </c>
      <c r="G46" s="55">
        <v>71.25</v>
      </c>
      <c r="H46" s="57">
        <v>1</v>
      </c>
      <c r="I46" s="48">
        <v>71.25</v>
      </c>
    </row>
    <row r="47" spans="1:9" x14ac:dyDescent="0.3">
      <c r="G47" s="55"/>
      <c r="H47" s="58"/>
      <c r="I47" s="53"/>
    </row>
    <row r="48" spans="1:9" x14ac:dyDescent="0.3">
      <c r="A48" s="20" t="s">
        <v>41</v>
      </c>
      <c r="B48" s="23">
        <v>44743</v>
      </c>
      <c r="C48" s="32" t="s">
        <v>8</v>
      </c>
      <c r="D48" s="11">
        <v>6</v>
      </c>
      <c r="E48" s="20" t="s">
        <v>35</v>
      </c>
      <c r="F48" s="22">
        <v>361</v>
      </c>
      <c r="G48" s="55">
        <v>2166</v>
      </c>
      <c r="H48" s="57">
        <v>6</v>
      </c>
      <c r="I48" s="48">
        <v>2166</v>
      </c>
    </row>
    <row r="49" spans="1:9" ht="28.8" x14ac:dyDescent="0.3">
      <c r="A49" s="20" t="s">
        <v>41</v>
      </c>
      <c r="B49" s="23">
        <v>44743</v>
      </c>
      <c r="C49" s="32" t="s">
        <v>8</v>
      </c>
      <c r="D49" s="11">
        <v>2</v>
      </c>
      <c r="E49" s="21" t="s">
        <v>42</v>
      </c>
      <c r="F49" s="22">
        <v>1399.8</v>
      </c>
      <c r="G49" s="55">
        <v>2799.6</v>
      </c>
      <c r="H49" s="57">
        <v>2</v>
      </c>
      <c r="I49" s="48">
        <v>2799.6</v>
      </c>
    </row>
    <row r="50" spans="1:9" x14ac:dyDescent="0.3">
      <c r="G50" s="55"/>
      <c r="H50" s="58"/>
      <c r="I50" s="53"/>
    </row>
    <row r="51" spans="1:9" x14ac:dyDescent="0.3">
      <c r="A51" s="25" t="s">
        <v>43</v>
      </c>
      <c r="B51" s="27">
        <v>44743</v>
      </c>
      <c r="C51" s="32" t="s">
        <v>8</v>
      </c>
      <c r="D51" s="11">
        <v>3</v>
      </c>
      <c r="E51" s="25" t="s">
        <v>44</v>
      </c>
      <c r="F51" s="26">
        <v>266.10000000000002</v>
      </c>
      <c r="G51" s="55">
        <v>798.3</v>
      </c>
      <c r="H51" s="57">
        <v>3</v>
      </c>
      <c r="I51" s="48">
        <v>798.3</v>
      </c>
    </row>
    <row r="52" spans="1:9" x14ac:dyDescent="0.3">
      <c r="A52" s="25" t="s">
        <v>43</v>
      </c>
      <c r="B52" s="27">
        <v>44743</v>
      </c>
      <c r="C52" s="32" t="s">
        <v>8</v>
      </c>
      <c r="D52" s="11">
        <v>3</v>
      </c>
      <c r="E52" s="25" t="s">
        <v>35</v>
      </c>
      <c r="F52" s="26">
        <v>361</v>
      </c>
      <c r="G52" s="55">
        <v>1083</v>
      </c>
      <c r="H52" s="57">
        <v>3</v>
      </c>
      <c r="I52" s="48">
        <v>1083</v>
      </c>
    </row>
    <row r="53" spans="1:9" x14ac:dyDescent="0.3">
      <c r="A53" s="25" t="s">
        <v>43</v>
      </c>
      <c r="B53" s="27">
        <v>44743</v>
      </c>
      <c r="C53" s="32" t="s">
        <v>8</v>
      </c>
      <c r="D53" s="11">
        <v>1</v>
      </c>
      <c r="E53" s="25" t="s">
        <v>27</v>
      </c>
      <c r="F53" s="26">
        <v>1907.25</v>
      </c>
      <c r="G53" s="55">
        <v>1907.25</v>
      </c>
      <c r="H53" s="57">
        <v>1</v>
      </c>
      <c r="I53" s="48">
        <v>1907.25</v>
      </c>
    </row>
    <row r="54" spans="1:9" ht="28.8" x14ac:dyDescent="0.3">
      <c r="A54" s="25" t="s">
        <v>43</v>
      </c>
      <c r="B54" s="27">
        <v>44743</v>
      </c>
      <c r="C54" s="32" t="s">
        <v>8</v>
      </c>
      <c r="D54" s="11">
        <v>1</v>
      </c>
      <c r="E54" s="24" t="s">
        <v>28</v>
      </c>
      <c r="F54" s="26">
        <v>1399.8</v>
      </c>
      <c r="G54" s="55">
        <v>1399.8</v>
      </c>
      <c r="H54" s="57">
        <v>1</v>
      </c>
      <c r="I54" s="48">
        <v>1399.8</v>
      </c>
    </row>
    <row r="55" spans="1:9" x14ac:dyDescent="0.3">
      <c r="G55" s="55"/>
      <c r="H55" s="58"/>
      <c r="I55" s="53"/>
    </row>
    <row r="56" spans="1:9" x14ac:dyDescent="0.3">
      <c r="A56" s="31" t="s">
        <v>45</v>
      </c>
      <c r="B56" s="30">
        <v>44743</v>
      </c>
      <c r="C56" s="32" t="s">
        <v>8</v>
      </c>
      <c r="D56" s="11">
        <v>2</v>
      </c>
      <c r="E56" s="31" t="s">
        <v>46</v>
      </c>
      <c r="F56" s="29">
        <v>266.10000000000002</v>
      </c>
      <c r="G56" s="55">
        <v>532.20000000000005</v>
      </c>
      <c r="H56" s="57">
        <v>2</v>
      </c>
      <c r="I56" s="48">
        <v>532.20000000000005</v>
      </c>
    </row>
    <row r="57" spans="1:9" x14ac:dyDescent="0.3">
      <c r="A57" s="31" t="s">
        <v>45</v>
      </c>
      <c r="B57" s="30">
        <v>44743</v>
      </c>
      <c r="C57" s="32" t="s">
        <v>8</v>
      </c>
      <c r="D57" s="11">
        <v>5</v>
      </c>
      <c r="E57" s="31" t="s">
        <v>17</v>
      </c>
      <c r="F57" s="29">
        <v>299</v>
      </c>
      <c r="G57" s="55">
        <v>1495</v>
      </c>
      <c r="H57" s="57">
        <v>5</v>
      </c>
      <c r="I57" s="48">
        <v>1495</v>
      </c>
    </row>
    <row r="58" spans="1:9" x14ac:dyDescent="0.3">
      <c r="A58" s="31" t="s">
        <v>45</v>
      </c>
      <c r="B58" s="30">
        <v>44743</v>
      </c>
      <c r="C58" s="32" t="s">
        <v>8</v>
      </c>
      <c r="D58" s="11">
        <v>5</v>
      </c>
      <c r="E58" s="31" t="s">
        <v>47</v>
      </c>
      <c r="F58" s="29">
        <v>278.95</v>
      </c>
      <c r="G58" s="55">
        <v>1394.75</v>
      </c>
      <c r="H58" s="57">
        <v>5</v>
      </c>
      <c r="I58" s="48">
        <v>1394.75</v>
      </c>
    </row>
    <row r="59" spans="1:9" x14ac:dyDescent="0.3">
      <c r="A59" s="31" t="s">
        <v>45</v>
      </c>
      <c r="B59" s="30">
        <v>44743</v>
      </c>
      <c r="C59" s="32" t="s">
        <v>8</v>
      </c>
      <c r="D59" s="11">
        <v>5</v>
      </c>
      <c r="E59" s="31" t="s">
        <v>35</v>
      </c>
      <c r="F59" s="29">
        <v>361</v>
      </c>
      <c r="G59" s="55">
        <v>1805</v>
      </c>
      <c r="H59" s="57">
        <v>5</v>
      </c>
      <c r="I59" s="48">
        <v>1805</v>
      </c>
    </row>
    <row r="60" spans="1:9" x14ac:dyDescent="0.3">
      <c r="A60" s="31" t="s">
        <v>45</v>
      </c>
      <c r="B60" s="30">
        <v>44743</v>
      </c>
      <c r="C60" s="32" t="s">
        <v>8</v>
      </c>
      <c r="D60" s="11">
        <v>3</v>
      </c>
      <c r="E60" s="31" t="s">
        <v>27</v>
      </c>
      <c r="F60" s="29">
        <v>1907.25</v>
      </c>
      <c r="G60" s="55">
        <v>5721.75</v>
      </c>
      <c r="H60" s="57">
        <v>3</v>
      </c>
      <c r="I60" s="48">
        <v>5721.75</v>
      </c>
    </row>
    <row r="61" spans="1:9" x14ac:dyDescent="0.3">
      <c r="A61" s="31" t="s">
        <v>45</v>
      </c>
      <c r="B61" s="30">
        <v>44743</v>
      </c>
      <c r="C61" s="32" t="s">
        <v>8</v>
      </c>
      <c r="D61" s="11">
        <v>1</v>
      </c>
      <c r="E61" s="31" t="s">
        <v>4</v>
      </c>
      <c r="F61" s="29">
        <v>2021.65</v>
      </c>
      <c r="G61" s="55">
        <v>2021.65</v>
      </c>
      <c r="H61" s="57">
        <v>1</v>
      </c>
      <c r="I61" s="48">
        <v>2021.65</v>
      </c>
    </row>
    <row r="62" spans="1:9" x14ac:dyDescent="0.3">
      <c r="A62" s="31" t="s">
        <v>45</v>
      </c>
      <c r="B62" s="30">
        <v>44743</v>
      </c>
      <c r="C62" s="32" t="s">
        <v>8</v>
      </c>
      <c r="D62" s="11">
        <v>1</v>
      </c>
      <c r="E62" s="31" t="s">
        <v>48</v>
      </c>
      <c r="F62" s="29">
        <v>2134.1</v>
      </c>
      <c r="G62" s="55">
        <v>2134.1</v>
      </c>
      <c r="H62" s="57">
        <v>1</v>
      </c>
      <c r="I62" s="48">
        <v>2134.1</v>
      </c>
    </row>
    <row r="63" spans="1:9" x14ac:dyDescent="0.3">
      <c r="A63" s="31" t="s">
        <v>45</v>
      </c>
      <c r="B63" s="30">
        <v>44743</v>
      </c>
      <c r="C63" s="32" t="s">
        <v>8</v>
      </c>
      <c r="D63" s="11">
        <v>1</v>
      </c>
      <c r="E63" s="31" t="s">
        <v>49</v>
      </c>
      <c r="F63" s="29">
        <v>2246.6</v>
      </c>
      <c r="G63" s="55">
        <v>2246.6</v>
      </c>
      <c r="H63" s="57">
        <v>1</v>
      </c>
      <c r="I63" s="48">
        <v>2246.6</v>
      </c>
    </row>
    <row r="64" spans="1:9" x14ac:dyDescent="0.3">
      <c r="A64" s="31" t="s">
        <v>45</v>
      </c>
      <c r="B64" s="30">
        <v>44743</v>
      </c>
      <c r="C64" s="32" t="s">
        <v>8</v>
      </c>
      <c r="D64" s="11">
        <v>1</v>
      </c>
      <c r="E64" s="31" t="s">
        <v>50</v>
      </c>
      <c r="F64" s="29">
        <v>2365.3000000000002</v>
      </c>
      <c r="G64" s="55">
        <v>2365.3000000000002</v>
      </c>
      <c r="H64" s="57">
        <v>1</v>
      </c>
      <c r="I64" s="48">
        <v>2365.3000000000002</v>
      </c>
    </row>
    <row r="65" spans="1:9" x14ac:dyDescent="0.3">
      <c r="A65" s="31" t="s">
        <v>45</v>
      </c>
      <c r="B65" s="30">
        <v>44743</v>
      </c>
      <c r="C65" s="32" t="s">
        <v>8</v>
      </c>
      <c r="D65" s="11">
        <v>1</v>
      </c>
      <c r="E65" s="31" t="s">
        <v>51</v>
      </c>
      <c r="F65" s="29">
        <v>540.25</v>
      </c>
      <c r="G65" s="55">
        <v>540.25</v>
      </c>
      <c r="H65" s="57">
        <v>1</v>
      </c>
      <c r="I65" s="48">
        <v>540.25</v>
      </c>
    </row>
    <row r="66" spans="1:9" x14ac:dyDescent="0.3">
      <c r="A66" s="31" t="s">
        <v>45</v>
      </c>
      <c r="B66" s="30">
        <v>44743</v>
      </c>
      <c r="C66" s="32" t="s">
        <v>8</v>
      </c>
      <c r="D66" s="11">
        <v>1</v>
      </c>
      <c r="E66" s="31" t="s">
        <v>52</v>
      </c>
      <c r="F66" s="29">
        <v>3452.1</v>
      </c>
      <c r="G66" s="55">
        <v>3452.1</v>
      </c>
      <c r="H66" s="57">
        <v>1</v>
      </c>
      <c r="I66" s="48">
        <v>3452.1</v>
      </c>
    </row>
    <row r="67" spans="1:9" ht="28.8" x14ac:dyDescent="0.3">
      <c r="A67" s="31" t="s">
        <v>45</v>
      </c>
      <c r="B67" s="30">
        <v>44743</v>
      </c>
      <c r="C67" s="32" t="s">
        <v>8</v>
      </c>
      <c r="D67" s="11">
        <v>1</v>
      </c>
      <c r="E67" s="28" t="s">
        <v>38</v>
      </c>
      <c r="F67" s="29">
        <v>1154.5</v>
      </c>
      <c r="G67" s="55">
        <v>1154.5</v>
      </c>
      <c r="H67" s="59">
        <v>0</v>
      </c>
      <c r="I67" s="63">
        <v>0</v>
      </c>
    </row>
    <row r="68" spans="1:9" x14ac:dyDescent="0.3">
      <c r="G68" s="55"/>
      <c r="H68" s="57"/>
      <c r="I68" s="53"/>
    </row>
    <row r="69" spans="1:9" x14ac:dyDescent="0.3">
      <c r="A69" s="34" t="s">
        <v>53</v>
      </c>
      <c r="B69" s="33">
        <v>44743</v>
      </c>
      <c r="C69" s="32" t="s">
        <v>8</v>
      </c>
      <c r="D69" s="11">
        <v>2</v>
      </c>
      <c r="E69" s="34" t="s">
        <v>46</v>
      </c>
      <c r="F69" s="35">
        <v>266.10000000000002</v>
      </c>
      <c r="G69" s="55">
        <v>532.20000000000005</v>
      </c>
      <c r="H69" s="57">
        <v>2</v>
      </c>
      <c r="I69" s="48">
        <v>532.20000000000005</v>
      </c>
    </row>
    <row r="70" spans="1:9" x14ac:dyDescent="0.3">
      <c r="A70" s="34" t="s">
        <v>53</v>
      </c>
      <c r="B70" s="33">
        <v>44743</v>
      </c>
      <c r="C70" s="32" t="s">
        <v>8</v>
      </c>
      <c r="D70" s="11">
        <v>20</v>
      </c>
      <c r="E70" s="34" t="s">
        <v>54</v>
      </c>
      <c r="F70" s="35">
        <v>272.14999999999998</v>
      </c>
      <c r="G70" s="55">
        <v>5443</v>
      </c>
      <c r="H70" s="57">
        <v>20</v>
      </c>
      <c r="I70" s="48">
        <v>5443</v>
      </c>
    </row>
    <row r="71" spans="1:9" x14ac:dyDescent="0.3">
      <c r="A71" s="34" t="s">
        <v>53</v>
      </c>
      <c r="B71" s="33">
        <v>44743</v>
      </c>
      <c r="C71" s="32" t="s">
        <v>8</v>
      </c>
      <c r="D71" s="11">
        <v>10</v>
      </c>
      <c r="E71" s="34" t="s">
        <v>55</v>
      </c>
      <c r="F71" s="35">
        <v>479.35</v>
      </c>
      <c r="G71" s="55">
        <v>4793.5</v>
      </c>
      <c r="H71" s="59">
        <v>0</v>
      </c>
      <c r="I71" s="63">
        <v>0</v>
      </c>
    </row>
    <row r="72" spans="1:9" x14ac:dyDescent="0.3">
      <c r="A72" s="34" t="s">
        <v>53</v>
      </c>
      <c r="B72" s="33">
        <v>44743</v>
      </c>
      <c r="C72" s="32" t="s">
        <v>8</v>
      </c>
      <c r="D72" s="11">
        <v>3</v>
      </c>
      <c r="E72" s="34" t="s">
        <v>56</v>
      </c>
      <c r="F72" s="35">
        <v>978.85</v>
      </c>
      <c r="G72" s="55">
        <v>2936.55</v>
      </c>
      <c r="H72" s="57">
        <v>3</v>
      </c>
      <c r="I72" s="48">
        <v>2936.55</v>
      </c>
    </row>
    <row r="73" spans="1:9" x14ac:dyDescent="0.3">
      <c r="A73" s="34" t="s">
        <v>53</v>
      </c>
      <c r="B73" s="33">
        <v>44743</v>
      </c>
      <c r="C73" s="32" t="s">
        <v>8</v>
      </c>
      <c r="D73" s="11">
        <v>5</v>
      </c>
      <c r="E73" s="36" t="s">
        <v>57</v>
      </c>
      <c r="F73" s="35">
        <v>71.25</v>
      </c>
      <c r="G73" s="55">
        <v>356.25</v>
      </c>
      <c r="H73" s="57">
        <v>5</v>
      </c>
      <c r="I73" s="48">
        <v>356.25</v>
      </c>
    </row>
    <row r="74" spans="1:9" x14ac:dyDescent="0.3">
      <c r="G74" s="55"/>
      <c r="H74" s="57"/>
      <c r="I74" s="53"/>
    </row>
    <row r="75" spans="1:9" x14ac:dyDescent="0.3">
      <c r="A75" s="37" t="s">
        <v>58</v>
      </c>
      <c r="B75" s="40">
        <v>44743</v>
      </c>
      <c r="C75" s="32" t="s">
        <v>8</v>
      </c>
      <c r="D75" s="11">
        <v>3</v>
      </c>
      <c r="E75" s="37" t="s">
        <v>17</v>
      </c>
      <c r="F75" s="38">
        <v>299</v>
      </c>
      <c r="G75" s="55">
        <v>897</v>
      </c>
      <c r="H75" s="57">
        <v>3</v>
      </c>
      <c r="I75" s="48">
        <v>897</v>
      </c>
    </row>
    <row r="76" spans="1:9" x14ac:dyDescent="0.3">
      <c r="A76" s="37" t="s">
        <v>58</v>
      </c>
      <c r="B76" s="40">
        <v>44743</v>
      </c>
      <c r="C76" s="32" t="s">
        <v>8</v>
      </c>
      <c r="D76" s="11">
        <v>1</v>
      </c>
      <c r="E76" s="37" t="s">
        <v>59</v>
      </c>
      <c r="F76" s="38">
        <v>7.55</v>
      </c>
      <c r="G76" s="55">
        <v>7.55</v>
      </c>
      <c r="H76" s="57">
        <v>1</v>
      </c>
      <c r="I76" s="48">
        <v>7.55</v>
      </c>
    </row>
    <row r="77" spans="1:9" x14ac:dyDescent="0.3">
      <c r="A77" s="37" t="s">
        <v>58</v>
      </c>
      <c r="B77" s="40">
        <v>44743</v>
      </c>
      <c r="C77" s="32" t="s">
        <v>8</v>
      </c>
      <c r="D77" s="11">
        <v>1</v>
      </c>
      <c r="E77" s="37" t="s">
        <v>37</v>
      </c>
      <c r="F77" s="38">
        <v>71.849999999999994</v>
      </c>
      <c r="G77" s="55">
        <v>71.849999999999994</v>
      </c>
      <c r="H77" s="57">
        <v>1</v>
      </c>
      <c r="I77" s="48">
        <v>71.849999999999994</v>
      </c>
    </row>
    <row r="78" spans="1:9" ht="28.8" x14ac:dyDescent="0.3">
      <c r="A78" s="37" t="s">
        <v>58</v>
      </c>
      <c r="B78" s="40">
        <v>44743</v>
      </c>
      <c r="C78" s="32" t="s">
        <v>8</v>
      </c>
      <c r="D78" s="11">
        <v>1</v>
      </c>
      <c r="E78" s="39" t="s">
        <v>38</v>
      </c>
      <c r="F78" s="38">
        <v>1154.5</v>
      </c>
      <c r="G78" s="55">
        <v>1154.5</v>
      </c>
      <c r="H78" s="59">
        <v>0</v>
      </c>
      <c r="I78" s="63">
        <v>0</v>
      </c>
    </row>
    <row r="79" spans="1:9" x14ac:dyDescent="0.3">
      <c r="G79" s="55"/>
      <c r="H79" s="58"/>
      <c r="I79" s="53"/>
    </row>
    <row r="80" spans="1:9" x14ac:dyDescent="0.3">
      <c r="A80" s="42" t="s">
        <v>60</v>
      </c>
      <c r="B80" s="41">
        <v>44662</v>
      </c>
      <c r="C80" s="32" t="s">
        <v>8</v>
      </c>
      <c r="D80" s="11">
        <v>1</v>
      </c>
      <c r="E80" s="42" t="s">
        <v>61</v>
      </c>
      <c r="F80" s="44">
        <v>611.79999999999995</v>
      </c>
      <c r="G80" s="55">
        <v>611.79999999999995</v>
      </c>
      <c r="H80" s="57">
        <v>1</v>
      </c>
      <c r="I80" s="48">
        <v>611.79999999999995</v>
      </c>
    </row>
    <row r="81" spans="1:9" x14ac:dyDescent="0.3">
      <c r="A81" s="42" t="s">
        <v>60</v>
      </c>
      <c r="B81" s="41">
        <v>44662</v>
      </c>
      <c r="C81" s="32" t="s">
        <v>8</v>
      </c>
      <c r="D81" s="11">
        <v>1</v>
      </c>
      <c r="E81" s="42" t="s">
        <v>31</v>
      </c>
      <c r="F81" s="44">
        <v>66.849999999999994</v>
      </c>
      <c r="G81" s="55">
        <v>66.849999999999994</v>
      </c>
      <c r="H81" s="57">
        <v>1</v>
      </c>
      <c r="I81" s="48">
        <v>66.849999999999994</v>
      </c>
    </row>
    <row r="82" spans="1:9" x14ac:dyDescent="0.3">
      <c r="A82" s="42" t="s">
        <v>60</v>
      </c>
      <c r="B82" s="41">
        <v>44662</v>
      </c>
      <c r="C82" s="32" t="s">
        <v>8</v>
      </c>
      <c r="D82" s="11">
        <v>1</v>
      </c>
      <c r="E82" s="43" t="s">
        <v>57</v>
      </c>
      <c r="F82" s="44">
        <v>71.25</v>
      </c>
      <c r="G82" s="55">
        <v>71.25</v>
      </c>
      <c r="H82" s="57">
        <v>1</v>
      </c>
      <c r="I82" s="48">
        <v>71.25</v>
      </c>
    </row>
    <row r="83" spans="1:9" x14ac:dyDescent="0.3">
      <c r="G83" s="55"/>
      <c r="H83" s="58"/>
      <c r="I83" s="53"/>
    </row>
    <row r="84" spans="1:9" x14ac:dyDescent="0.3">
      <c r="A84" s="50" t="s">
        <v>62</v>
      </c>
      <c r="B84" s="46">
        <v>44743</v>
      </c>
      <c r="C84" s="32" t="s">
        <v>8</v>
      </c>
      <c r="D84" s="11">
        <v>6</v>
      </c>
      <c r="E84" s="50" t="s">
        <v>63</v>
      </c>
      <c r="F84" s="52">
        <v>1180.5</v>
      </c>
      <c r="G84" s="55">
        <v>7083</v>
      </c>
      <c r="H84" s="57">
        <v>6</v>
      </c>
      <c r="I84" s="53">
        <v>7083</v>
      </c>
    </row>
    <row r="85" spans="1:9" x14ac:dyDescent="0.3">
      <c r="A85" s="50" t="s">
        <v>62</v>
      </c>
      <c r="B85" s="46">
        <v>44743</v>
      </c>
      <c r="C85" s="32" t="s">
        <v>8</v>
      </c>
      <c r="D85" s="11">
        <v>2</v>
      </c>
      <c r="E85" s="50" t="s">
        <v>64</v>
      </c>
      <c r="F85" s="52">
        <v>356.65</v>
      </c>
      <c r="G85" s="55">
        <v>713.3</v>
      </c>
      <c r="H85" s="57">
        <v>2</v>
      </c>
      <c r="I85" s="53">
        <v>713.3</v>
      </c>
    </row>
    <row r="86" spans="1:9" x14ac:dyDescent="0.3">
      <c r="A86" s="50" t="s">
        <v>62</v>
      </c>
      <c r="B86" s="46">
        <v>44743</v>
      </c>
      <c r="C86" s="32" t="s">
        <v>8</v>
      </c>
      <c r="D86" s="11">
        <v>2</v>
      </c>
      <c r="E86" s="50" t="s">
        <v>65</v>
      </c>
      <c r="F86" s="52">
        <v>452.8</v>
      </c>
      <c r="G86" s="55">
        <v>905.6</v>
      </c>
      <c r="H86" s="57">
        <v>2</v>
      </c>
      <c r="I86" s="53">
        <v>905.6</v>
      </c>
    </row>
    <row r="87" spans="1:9" x14ac:dyDescent="0.3">
      <c r="A87" s="50" t="s">
        <v>62</v>
      </c>
      <c r="B87" s="46">
        <v>44743</v>
      </c>
      <c r="C87" s="32" t="s">
        <v>8</v>
      </c>
      <c r="D87" s="11">
        <v>2</v>
      </c>
      <c r="E87" s="49" t="s">
        <v>66</v>
      </c>
      <c r="F87" s="52">
        <v>500.85</v>
      </c>
      <c r="G87" s="56">
        <v>1001.7</v>
      </c>
      <c r="H87" s="57">
        <v>2</v>
      </c>
      <c r="I87" s="64">
        <v>1001.7</v>
      </c>
    </row>
    <row r="88" spans="1:9" x14ac:dyDescent="0.3">
      <c r="G88" s="8">
        <f>SUM(G4:G87)</f>
        <v>150098.90000000002</v>
      </c>
      <c r="H88" s="48"/>
      <c r="I88" s="48">
        <f t="shared" ref="I88" si="0">SUM(I4:I87)</f>
        <v>108917.40000000004</v>
      </c>
    </row>
    <row r="89" spans="1:9" x14ac:dyDescent="0.3">
      <c r="I89" s="53"/>
    </row>
    <row r="90" spans="1:9" ht="28.8" x14ac:dyDescent="0.3">
      <c r="A90" s="50" t="s">
        <v>70</v>
      </c>
      <c r="B90" s="46">
        <v>44662</v>
      </c>
      <c r="C90" s="32" t="s">
        <v>71</v>
      </c>
      <c r="D90" s="11">
        <v>7</v>
      </c>
      <c r="E90" s="49" t="s">
        <v>72</v>
      </c>
      <c r="F90" s="48">
        <v>1995</v>
      </c>
      <c r="G90" s="48">
        <f>+D90*F90</f>
        <v>13965</v>
      </c>
      <c r="H90" s="62">
        <v>3</v>
      </c>
      <c r="I90" s="63">
        <v>5985</v>
      </c>
    </row>
    <row r="91" spans="1:9" x14ac:dyDescent="0.3">
      <c r="A91" s="50" t="s">
        <v>70</v>
      </c>
      <c r="B91" s="46">
        <v>44662</v>
      </c>
      <c r="C91" s="32" t="s">
        <v>71</v>
      </c>
      <c r="D91" s="11">
        <v>8</v>
      </c>
      <c r="E91" s="49" t="s">
        <v>73</v>
      </c>
      <c r="F91" s="48">
        <v>1495</v>
      </c>
      <c r="G91" s="48">
        <f>+D91*F91</f>
        <v>11960</v>
      </c>
      <c r="H91" s="62">
        <v>2</v>
      </c>
      <c r="I91" s="63">
        <v>2990</v>
      </c>
    </row>
    <row r="92" spans="1:9" ht="28.8" x14ac:dyDescent="0.3">
      <c r="A92" s="50" t="s">
        <v>70</v>
      </c>
      <c r="B92" s="46">
        <v>44662</v>
      </c>
      <c r="C92" s="32" t="s">
        <v>71</v>
      </c>
      <c r="D92" s="11">
        <v>10</v>
      </c>
      <c r="E92" s="49" t="s">
        <v>74</v>
      </c>
      <c r="F92" s="48">
        <v>649</v>
      </c>
      <c r="G92" s="48">
        <f>+D92*F92</f>
        <v>6490</v>
      </c>
      <c r="H92" s="62">
        <v>2</v>
      </c>
      <c r="I92" s="63">
        <v>1298</v>
      </c>
    </row>
    <row r="93" spans="1:9" x14ac:dyDescent="0.3">
      <c r="A93" s="50" t="s">
        <v>70</v>
      </c>
      <c r="B93" s="46">
        <v>44662</v>
      </c>
      <c r="C93" s="32" t="s">
        <v>71</v>
      </c>
      <c r="D93" s="62">
        <v>0</v>
      </c>
      <c r="E93" s="65" t="s">
        <v>83</v>
      </c>
      <c r="F93" s="61">
        <v>1595</v>
      </c>
      <c r="G93" s="61">
        <v>0</v>
      </c>
      <c r="H93" s="62">
        <v>4</v>
      </c>
      <c r="I93" s="63">
        <v>6380</v>
      </c>
    </row>
    <row r="94" spans="1:9" x14ac:dyDescent="0.3">
      <c r="A94" s="81">
        <v>63925</v>
      </c>
      <c r="B94" s="46">
        <v>44662</v>
      </c>
      <c r="C94" s="32" t="s">
        <v>71</v>
      </c>
      <c r="D94" s="62">
        <v>0</v>
      </c>
      <c r="E94" s="65" t="s">
        <v>84</v>
      </c>
      <c r="F94" s="61">
        <v>649</v>
      </c>
      <c r="G94" s="61">
        <v>0</v>
      </c>
      <c r="H94" s="62">
        <v>3</v>
      </c>
      <c r="I94" s="63">
        <f>3*649</f>
        <v>1947</v>
      </c>
    </row>
    <row r="95" spans="1:9" x14ac:dyDescent="0.3">
      <c r="A95" s="81">
        <v>63926</v>
      </c>
      <c r="B95" s="46">
        <v>44662</v>
      </c>
      <c r="C95" s="32" t="s">
        <v>71</v>
      </c>
      <c r="D95" s="62">
        <v>0</v>
      </c>
      <c r="E95" s="65" t="s">
        <v>85</v>
      </c>
      <c r="F95" s="61">
        <v>1495</v>
      </c>
      <c r="G95" s="61">
        <v>0</v>
      </c>
      <c r="H95" s="62">
        <v>2</v>
      </c>
      <c r="I95" s="63">
        <v>2990</v>
      </c>
    </row>
    <row r="96" spans="1:9" x14ac:dyDescent="0.3">
      <c r="A96" s="81">
        <v>63926</v>
      </c>
      <c r="B96" s="46">
        <v>44662</v>
      </c>
      <c r="C96" s="32" t="s">
        <v>71</v>
      </c>
      <c r="D96" s="62">
        <v>0</v>
      </c>
      <c r="E96" s="65" t="s">
        <v>86</v>
      </c>
      <c r="F96" s="61">
        <v>1995</v>
      </c>
      <c r="G96" s="61">
        <v>0</v>
      </c>
      <c r="H96" s="62">
        <v>2</v>
      </c>
      <c r="I96" s="63">
        <v>3990</v>
      </c>
    </row>
    <row r="97" spans="1:9" x14ac:dyDescent="0.3">
      <c r="A97" s="81">
        <v>63926</v>
      </c>
      <c r="B97" s="46">
        <v>44662</v>
      </c>
      <c r="C97" s="32" t="s">
        <v>71</v>
      </c>
      <c r="D97" s="62">
        <v>0</v>
      </c>
      <c r="E97" s="65" t="s">
        <v>84</v>
      </c>
      <c r="F97" s="61">
        <v>649</v>
      </c>
      <c r="G97" s="61">
        <v>0</v>
      </c>
      <c r="H97" s="62">
        <v>4</v>
      </c>
      <c r="I97" s="63">
        <v>2596</v>
      </c>
    </row>
    <row r="98" spans="1:9" ht="28.8" x14ac:dyDescent="0.3">
      <c r="A98" s="50" t="s">
        <v>75</v>
      </c>
      <c r="B98" s="46">
        <v>44662</v>
      </c>
      <c r="C98" s="32" t="s">
        <v>71</v>
      </c>
      <c r="D98" s="11">
        <v>1</v>
      </c>
      <c r="E98" s="49" t="s">
        <v>76</v>
      </c>
      <c r="F98" s="48">
        <v>1995</v>
      </c>
      <c r="G98" s="48">
        <v>1995</v>
      </c>
      <c r="H98" s="66">
        <v>1</v>
      </c>
      <c r="I98" s="53">
        <v>1995</v>
      </c>
    </row>
    <row r="99" spans="1:9" ht="28.8" x14ac:dyDescent="0.3">
      <c r="A99" s="50" t="s">
        <v>75</v>
      </c>
      <c r="B99" s="46">
        <v>44662</v>
      </c>
      <c r="C99" s="32" t="s">
        <v>71</v>
      </c>
      <c r="D99" s="11">
        <v>2</v>
      </c>
      <c r="E99" s="49" t="s">
        <v>77</v>
      </c>
      <c r="F99" s="48">
        <v>1995</v>
      </c>
      <c r="G99" s="48">
        <v>3990</v>
      </c>
      <c r="H99" s="66">
        <v>2</v>
      </c>
      <c r="I99" s="53">
        <v>3990</v>
      </c>
    </row>
    <row r="100" spans="1:9" ht="28.8" x14ac:dyDescent="0.3">
      <c r="A100" s="50" t="s">
        <v>75</v>
      </c>
      <c r="B100" s="46">
        <v>44662</v>
      </c>
      <c r="C100" s="32" t="s">
        <v>71</v>
      </c>
      <c r="D100" s="11">
        <v>5</v>
      </c>
      <c r="E100" s="49" t="s">
        <v>78</v>
      </c>
      <c r="F100" s="48">
        <v>1595</v>
      </c>
      <c r="G100" s="48">
        <f>+D100*F100</f>
        <v>7975</v>
      </c>
      <c r="H100" s="62">
        <v>1</v>
      </c>
      <c r="I100" s="63">
        <v>1595</v>
      </c>
    </row>
    <row r="101" spans="1:9" x14ac:dyDescent="0.3">
      <c r="A101" s="50" t="s">
        <v>75</v>
      </c>
      <c r="B101" s="46">
        <v>44662</v>
      </c>
      <c r="C101" s="32" t="s">
        <v>71</v>
      </c>
      <c r="D101" s="62">
        <v>0</v>
      </c>
      <c r="E101" s="65" t="s">
        <v>85</v>
      </c>
      <c r="F101" s="61">
        <v>1495</v>
      </c>
      <c r="G101" s="61">
        <v>0</v>
      </c>
      <c r="H101" s="67">
        <v>2</v>
      </c>
      <c r="I101" s="63">
        <v>2990</v>
      </c>
    </row>
    <row r="102" spans="1:9" ht="28.8" x14ac:dyDescent="0.3">
      <c r="A102" s="50" t="s">
        <v>79</v>
      </c>
      <c r="B102" s="46">
        <v>44662</v>
      </c>
      <c r="C102" s="32" t="s">
        <v>71</v>
      </c>
      <c r="D102" s="11">
        <v>2</v>
      </c>
      <c r="E102" s="49" t="s">
        <v>80</v>
      </c>
      <c r="F102" s="48">
        <v>2295</v>
      </c>
      <c r="G102" s="48">
        <v>4590</v>
      </c>
      <c r="H102" s="67">
        <v>0</v>
      </c>
      <c r="I102" s="63">
        <v>0</v>
      </c>
    </row>
    <row r="103" spans="1:9" x14ac:dyDescent="0.3">
      <c r="A103" s="50" t="s">
        <v>79</v>
      </c>
      <c r="B103" s="46">
        <v>44662</v>
      </c>
      <c r="C103" s="32" t="s">
        <v>71</v>
      </c>
      <c r="D103" s="62">
        <v>0</v>
      </c>
      <c r="E103" s="65" t="s">
        <v>87</v>
      </c>
      <c r="F103" s="61">
        <v>1495</v>
      </c>
      <c r="G103" s="61">
        <v>0</v>
      </c>
      <c r="H103" s="67">
        <v>2</v>
      </c>
      <c r="I103" s="63">
        <f>2*1495</f>
        <v>2990</v>
      </c>
    </row>
    <row r="104" spans="1:9" x14ac:dyDescent="0.3">
      <c r="A104" s="50" t="s">
        <v>79</v>
      </c>
      <c r="B104" s="46">
        <v>44662</v>
      </c>
      <c r="C104" s="32" t="s">
        <v>71</v>
      </c>
      <c r="D104" s="62">
        <v>0</v>
      </c>
      <c r="E104" s="65" t="s">
        <v>88</v>
      </c>
      <c r="F104" s="61">
        <v>1995</v>
      </c>
      <c r="G104" s="61">
        <v>0</v>
      </c>
      <c r="H104" s="67">
        <v>2</v>
      </c>
      <c r="I104" s="63">
        <f>1995*2</f>
        <v>3990</v>
      </c>
    </row>
    <row r="105" spans="1:9" x14ac:dyDescent="0.3">
      <c r="A105" s="50" t="s">
        <v>79</v>
      </c>
      <c r="B105" s="46">
        <v>44662</v>
      </c>
      <c r="C105" s="32" t="s">
        <v>71</v>
      </c>
      <c r="D105" s="62">
        <v>0</v>
      </c>
      <c r="E105" s="65" t="s">
        <v>89</v>
      </c>
      <c r="F105" s="61">
        <v>649</v>
      </c>
      <c r="G105" s="61">
        <v>0</v>
      </c>
      <c r="H105" s="67">
        <v>1</v>
      </c>
      <c r="I105" s="63">
        <v>649</v>
      </c>
    </row>
    <row r="106" spans="1:9" x14ac:dyDescent="0.3">
      <c r="A106" s="50" t="s">
        <v>79</v>
      </c>
      <c r="B106" s="46">
        <v>44662</v>
      </c>
      <c r="C106" s="32" t="s">
        <v>71</v>
      </c>
      <c r="D106" s="62">
        <v>0</v>
      </c>
      <c r="E106" s="65" t="s">
        <v>90</v>
      </c>
      <c r="F106" s="61">
        <v>1995</v>
      </c>
      <c r="G106" s="61">
        <v>0</v>
      </c>
      <c r="H106" s="67">
        <v>1</v>
      </c>
      <c r="I106" s="63">
        <v>1995</v>
      </c>
    </row>
    <row r="107" spans="1:9" x14ac:dyDescent="0.3">
      <c r="A107" s="50" t="s">
        <v>79</v>
      </c>
      <c r="B107" s="46">
        <v>44662</v>
      </c>
      <c r="C107" s="32" t="s">
        <v>71</v>
      </c>
      <c r="D107" s="62">
        <v>0</v>
      </c>
      <c r="E107" s="65" t="s">
        <v>91</v>
      </c>
      <c r="F107" s="61">
        <v>2295</v>
      </c>
      <c r="G107" s="61">
        <v>0</v>
      </c>
      <c r="H107" s="67">
        <v>1</v>
      </c>
      <c r="I107" s="63">
        <v>2295</v>
      </c>
    </row>
    <row r="108" spans="1:9" ht="28.8" x14ac:dyDescent="0.3">
      <c r="A108" s="69" t="s">
        <v>81</v>
      </c>
      <c r="B108" s="70">
        <v>44662</v>
      </c>
      <c r="C108" s="71" t="s">
        <v>71</v>
      </c>
      <c r="D108" s="72">
        <v>2</v>
      </c>
      <c r="E108" s="73" t="s">
        <v>82</v>
      </c>
      <c r="F108" s="74">
        <v>1595</v>
      </c>
      <c r="G108" s="78">
        <v>3190</v>
      </c>
      <c r="H108" s="75">
        <v>2</v>
      </c>
      <c r="I108" s="64">
        <v>3190</v>
      </c>
    </row>
    <row r="109" spans="1:9" x14ac:dyDescent="0.3">
      <c r="A109" s="69"/>
      <c r="B109" s="70"/>
      <c r="C109" s="71"/>
      <c r="D109" s="72"/>
      <c r="E109" s="69"/>
      <c r="F109" s="77"/>
      <c r="G109" s="74">
        <f>SUM(G90:G108)</f>
        <v>54155</v>
      </c>
      <c r="H109" s="75"/>
      <c r="I109" s="76">
        <f>SUM(I90:I108)</f>
        <v>53855</v>
      </c>
    </row>
    <row r="110" spans="1:9" x14ac:dyDescent="0.3">
      <c r="H110" s="68"/>
    </row>
    <row r="111" spans="1:9" ht="28.8" x14ac:dyDescent="0.3">
      <c r="A111" s="50" t="s">
        <v>92</v>
      </c>
      <c r="B111" s="46">
        <v>44662</v>
      </c>
      <c r="C111" s="32" t="s">
        <v>93</v>
      </c>
      <c r="D111" s="11">
        <v>6</v>
      </c>
      <c r="E111" s="49" t="s">
        <v>94</v>
      </c>
      <c r="F111" s="48">
        <v>343.68</v>
      </c>
      <c r="G111" s="48">
        <v>2062.08</v>
      </c>
      <c r="H111" s="68">
        <v>6</v>
      </c>
      <c r="I111">
        <v>2062.08</v>
      </c>
    </row>
    <row r="112" spans="1:9" x14ac:dyDescent="0.3">
      <c r="A112" s="50" t="s">
        <v>92</v>
      </c>
      <c r="B112" s="46">
        <v>44662</v>
      </c>
      <c r="C112" s="32" t="s">
        <v>93</v>
      </c>
      <c r="D112" s="11">
        <v>9</v>
      </c>
      <c r="E112" s="49" t="s">
        <v>95</v>
      </c>
      <c r="F112" s="48">
        <v>272.77</v>
      </c>
      <c r="G112" s="48">
        <f>+D112*F112</f>
        <v>2454.9299999999998</v>
      </c>
      <c r="H112" s="67">
        <v>6</v>
      </c>
      <c r="I112" s="60">
        <f>6*272.77</f>
        <v>1636.62</v>
      </c>
    </row>
    <row r="113" spans="1:9" x14ac:dyDescent="0.3">
      <c r="A113" s="50" t="s">
        <v>92</v>
      </c>
      <c r="B113" s="46">
        <v>44662</v>
      </c>
      <c r="C113" s="32" t="s">
        <v>93</v>
      </c>
      <c r="D113" s="11">
        <v>2</v>
      </c>
      <c r="E113" s="49" t="s">
        <v>96</v>
      </c>
      <c r="F113" s="48">
        <v>199.99</v>
      </c>
      <c r="G113" s="48">
        <f>+D113*F113</f>
        <v>399.98</v>
      </c>
      <c r="H113" s="67">
        <v>1</v>
      </c>
      <c r="I113" s="60">
        <v>199.99</v>
      </c>
    </row>
    <row r="114" spans="1:9" x14ac:dyDescent="0.3">
      <c r="A114" s="50" t="s">
        <v>92</v>
      </c>
      <c r="B114" s="46">
        <v>44662</v>
      </c>
      <c r="C114" s="32" t="s">
        <v>93</v>
      </c>
      <c r="D114" s="11">
        <v>1</v>
      </c>
      <c r="E114" s="49" t="s">
        <v>97</v>
      </c>
      <c r="F114" s="48">
        <v>31.21</v>
      </c>
      <c r="G114" s="48">
        <v>31.21</v>
      </c>
      <c r="H114" s="68">
        <v>1</v>
      </c>
      <c r="I114">
        <v>31.21</v>
      </c>
    </row>
    <row r="115" spans="1:9" x14ac:dyDescent="0.3">
      <c r="A115" s="50" t="s">
        <v>92</v>
      </c>
      <c r="B115" s="46">
        <v>44662</v>
      </c>
      <c r="C115" s="32" t="s">
        <v>93</v>
      </c>
      <c r="D115" s="11">
        <v>1</v>
      </c>
      <c r="E115" s="49" t="s">
        <v>98</v>
      </c>
      <c r="F115" s="48">
        <v>117.04</v>
      </c>
      <c r="G115" s="48">
        <v>117.04</v>
      </c>
      <c r="H115" s="68">
        <v>1</v>
      </c>
      <c r="I115">
        <v>117.04</v>
      </c>
    </row>
    <row r="116" spans="1:9" x14ac:dyDescent="0.3">
      <c r="A116" s="50" t="s">
        <v>92</v>
      </c>
      <c r="B116" s="46">
        <v>44662</v>
      </c>
      <c r="C116" s="32" t="s">
        <v>93</v>
      </c>
      <c r="D116" s="11">
        <v>1</v>
      </c>
      <c r="E116" s="49" t="s">
        <v>99</v>
      </c>
      <c r="F116" s="48">
        <v>39.01</v>
      </c>
      <c r="G116" s="48">
        <v>39.01</v>
      </c>
      <c r="H116" s="68">
        <v>1</v>
      </c>
      <c r="I116">
        <v>39.01</v>
      </c>
    </row>
    <row r="117" spans="1:9" ht="28.8" x14ac:dyDescent="0.3">
      <c r="A117" s="50" t="s">
        <v>92</v>
      </c>
      <c r="B117" s="46">
        <v>44662</v>
      </c>
      <c r="C117" s="32" t="s">
        <v>93</v>
      </c>
      <c r="D117" s="11">
        <v>12</v>
      </c>
      <c r="E117" s="49" t="s">
        <v>100</v>
      </c>
      <c r="F117" s="48">
        <v>13.89</v>
      </c>
      <c r="G117" s="48">
        <f>+D117*F117</f>
        <v>166.68</v>
      </c>
      <c r="H117" s="67">
        <v>5</v>
      </c>
      <c r="I117" s="60">
        <v>69.45</v>
      </c>
    </row>
    <row r="118" spans="1:9" x14ac:dyDescent="0.3">
      <c r="A118" s="50" t="s">
        <v>92</v>
      </c>
      <c r="B118" s="46">
        <v>44662</v>
      </c>
      <c r="C118" s="32" t="s">
        <v>93</v>
      </c>
      <c r="D118" s="11">
        <v>3</v>
      </c>
      <c r="E118" s="49" t="s">
        <v>101</v>
      </c>
      <c r="F118" s="48">
        <v>23.51</v>
      </c>
      <c r="G118" s="48">
        <f>+D118*F118</f>
        <v>70.53</v>
      </c>
      <c r="H118" s="67">
        <v>2</v>
      </c>
      <c r="I118" s="60">
        <v>47.02</v>
      </c>
    </row>
    <row r="119" spans="1:9" ht="28.8" x14ac:dyDescent="0.3">
      <c r="A119" s="50" t="s">
        <v>92</v>
      </c>
      <c r="B119" s="46">
        <v>44662</v>
      </c>
      <c r="C119" s="32" t="s">
        <v>93</v>
      </c>
      <c r="D119" s="11">
        <v>1</v>
      </c>
      <c r="E119" s="49" t="s">
        <v>102</v>
      </c>
      <c r="F119" s="48">
        <v>50.2</v>
      </c>
      <c r="G119" s="48">
        <v>50.2</v>
      </c>
      <c r="H119" s="68">
        <v>1</v>
      </c>
      <c r="I119">
        <v>50.2</v>
      </c>
    </row>
    <row r="120" spans="1:9" ht="28.8" x14ac:dyDescent="0.3">
      <c r="A120" s="50" t="s">
        <v>92</v>
      </c>
      <c r="B120" s="46">
        <v>44662</v>
      </c>
      <c r="C120" s="32" t="s">
        <v>93</v>
      </c>
      <c r="D120" s="11">
        <v>6</v>
      </c>
      <c r="E120" s="49" t="s">
        <v>103</v>
      </c>
      <c r="F120" s="48">
        <v>26.71</v>
      </c>
      <c r="G120" s="48">
        <f t="shared" ref="G120:G125" si="1">+D120*F120</f>
        <v>160.26</v>
      </c>
      <c r="H120" s="67">
        <v>2</v>
      </c>
      <c r="I120" s="60">
        <f>2*26.71</f>
        <v>53.42</v>
      </c>
    </row>
    <row r="121" spans="1:9" ht="28.8" x14ac:dyDescent="0.3">
      <c r="A121" s="50" t="s">
        <v>92</v>
      </c>
      <c r="B121" s="46">
        <v>44662</v>
      </c>
      <c r="C121" s="32" t="s">
        <v>93</v>
      </c>
      <c r="D121" s="11">
        <v>15</v>
      </c>
      <c r="E121" s="49" t="s">
        <v>104</v>
      </c>
      <c r="F121" s="48">
        <v>17.63</v>
      </c>
      <c r="G121" s="48">
        <f t="shared" si="1"/>
        <v>264.45</v>
      </c>
      <c r="H121" s="67">
        <v>10</v>
      </c>
      <c r="I121" s="60">
        <v>176.3</v>
      </c>
    </row>
    <row r="122" spans="1:9" x14ac:dyDescent="0.3">
      <c r="A122" s="50" t="s">
        <v>92</v>
      </c>
      <c r="B122" s="46">
        <v>44662</v>
      </c>
      <c r="C122" s="32" t="s">
        <v>93</v>
      </c>
      <c r="D122" s="11">
        <v>9</v>
      </c>
      <c r="E122" s="49" t="s">
        <v>105</v>
      </c>
      <c r="F122" s="48">
        <v>44.57</v>
      </c>
      <c r="G122" s="48">
        <f t="shared" si="1"/>
        <v>401.13</v>
      </c>
      <c r="H122" s="67">
        <v>2</v>
      </c>
      <c r="I122" s="60">
        <f>2*44.57</f>
        <v>89.14</v>
      </c>
    </row>
    <row r="123" spans="1:9" ht="28.8" x14ac:dyDescent="0.3">
      <c r="A123" s="50" t="s">
        <v>92</v>
      </c>
      <c r="B123" s="46">
        <v>44662</v>
      </c>
      <c r="C123" s="32" t="s">
        <v>93</v>
      </c>
      <c r="D123" s="11">
        <v>13</v>
      </c>
      <c r="E123" s="49" t="s">
        <v>106</v>
      </c>
      <c r="F123" s="48">
        <v>39.74</v>
      </c>
      <c r="G123" s="48">
        <f t="shared" si="1"/>
        <v>516.62</v>
      </c>
      <c r="H123" s="67">
        <v>2</v>
      </c>
      <c r="I123" s="60">
        <v>79.48</v>
      </c>
    </row>
    <row r="124" spans="1:9" ht="28.8" x14ac:dyDescent="0.3">
      <c r="A124" s="50" t="s">
        <v>92</v>
      </c>
      <c r="B124" s="46">
        <v>44662</v>
      </c>
      <c r="C124" s="32" t="s">
        <v>93</v>
      </c>
      <c r="D124" s="11">
        <v>4</v>
      </c>
      <c r="E124" s="49" t="s">
        <v>107</v>
      </c>
      <c r="F124" s="48">
        <v>320</v>
      </c>
      <c r="G124" s="48">
        <f t="shared" si="1"/>
        <v>1280</v>
      </c>
      <c r="H124" s="67">
        <v>1</v>
      </c>
      <c r="I124" s="60">
        <v>320</v>
      </c>
    </row>
    <row r="125" spans="1:9" ht="28.8" x14ac:dyDescent="0.3">
      <c r="A125" s="50" t="s">
        <v>92</v>
      </c>
      <c r="B125" s="46">
        <v>44662</v>
      </c>
      <c r="C125" s="32" t="s">
        <v>93</v>
      </c>
      <c r="D125" s="11">
        <v>3</v>
      </c>
      <c r="E125" s="49" t="s">
        <v>108</v>
      </c>
      <c r="F125" s="48">
        <v>184.74</v>
      </c>
      <c r="G125" s="48">
        <f t="shared" si="1"/>
        <v>554.22</v>
      </c>
      <c r="H125" s="67">
        <v>1</v>
      </c>
      <c r="I125" s="60">
        <v>184.74</v>
      </c>
    </row>
    <row r="126" spans="1:9" ht="28.8" x14ac:dyDescent="0.3">
      <c r="A126" s="50" t="s">
        <v>92</v>
      </c>
      <c r="B126" s="46">
        <v>44662</v>
      </c>
      <c r="C126" s="32" t="s">
        <v>93</v>
      </c>
      <c r="D126" s="11">
        <v>1</v>
      </c>
      <c r="E126" s="49" t="s">
        <v>109</v>
      </c>
      <c r="F126" s="48">
        <v>612</v>
      </c>
      <c r="G126" s="48">
        <v>612</v>
      </c>
      <c r="H126" s="85">
        <v>1</v>
      </c>
      <c r="I126" s="80">
        <v>612</v>
      </c>
    </row>
    <row r="127" spans="1:9" x14ac:dyDescent="0.3">
      <c r="A127" s="50" t="s">
        <v>92</v>
      </c>
      <c r="B127" s="46">
        <v>44662</v>
      </c>
      <c r="C127" s="32" t="s">
        <v>93</v>
      </c>
      <c r="D127" s="11">
        <v>3</v>
      </c>
      <c r="E127" s="49" t="s">
        <v>110</v>
      </c>
      <c r="F127" s="48">
        <v>74.989999999999995</v>
      </c>
      <c r="G127" s="48">
        <f t="shared" ref="G127:G134" si="2">+D127*F127</f>
        <v>224.96999999999997</v>
      </c>
      <c r="H127" s="67">
        <v>1</v>
      </c>
      <c r="I127" s="60">
        <v>74.989999999999995</v>
      </c>
    </row>
    <row r="128" spans="1:9" x14ac:dyDescent="0.3">
      <c r="A128" s="50" t="s">
        <v>92</v>
      </c>
      <c r="B128" s="46">
        <v>44662</v>
      </c>
      <c r="C128" s="32" t="s">
        <v>93</v>
      </c>
      <c r="D128" s="62">
        <v>0</v>
      </c>
      <c r="E128" s="65" t="s">
        <v>135</v>
      </c>
      <c r="F128" s="61">
        <v>6.37</v>
      </c>
      <c r="G128" s="61">
        <f t="shared" si="2"/>
        <v>0</v>
      </c>
      <c r="H128" s="67">
        <v>1</v>
      </c>
      <c r="I128" s="60">
        <v>6.37</v>
      </c>
    </row>
    <row r="129" spans="1:9" x14ac:dyDescent="0.3">
      <c r="A129" s="50" t="s">
        <v>111</v>
      </c>
      <c r="B129" s="46">
        <v>44662</v>
      </c>
      <c r="C129" s="32" t="s">
        <v>93</v>
      </c>
      <c r="D129" s="62">
        <v>4</v>
      </c>
      <c r="E129" s="49" t="s">
        <v>112</v>
      </c>
      <c r="F129" s="48">
        <v>99.99</v>
      </c>
      <c r="G129" s="48">
        <f t="shared" si="2"/>
        <v>399.96</v>
      </c>
      <c r="H129" s="60">
        <v>1</v>
      </c>
      <c r="I129" s="60">
        <v>99.99</v>
      </c>
    </row>
    <row r="130" spans="1:9" x14ac:dyDescent="0.3">
      <c r="A130" s="50" t="s">
        <v>111</v>
      </c>
      <c r="B130" s="46">
        <v>44662</v>
      </c>
      <c r="C130" s="32" t="s">
        <v>93</v>
      </c>
      <c r="D130" s="62">
        <v>4</v>
      </c>
      <c r="E130" s="49" t="s">
        <v>113</v>
      </c>
      <c r="F130" s="48">
        <v>170.62</v>
      </c>
      <c r="G130" s="48">
        <f t="shared" si="2"/>
        <v>682.48</v>
      </c>
      <c r="H130" s="60">
        <v>1</v>
      </c>
      <c r="I130" s="60">
        <v>170.62</v>
      </c>
    </row>
    <row r="131" spans="1:9" ht="28.8" x14ac:dyDescent="0.3">
      <c r="A131" s="50" t="s">
        <v>111</v>
      </c>
      <c r="B131" s="46">
        <v>44662</v>
      </c>
      <c r="C131" s="32" t="s">
        <v>93</v>
      </c>
      <c r="D131" s="62">
        <v>32</v>
      </c>
      <c r="E131" s="49" t="s">
        <v>114</v>
      </c>
      <c r="F131" s="48">
        <v>36.67</v>
      </c>
      <c r="G131" s="48">
        <f t="shared" si="2"/>
        <v>1173.44</v>
      </c>
      <c r="H131" s="60">
        <v>30</v>
      </c>
      <c r="I131" s="60">
        <v>1100.0999999999999</v>
      </c>
    </row>
    <row r="132" spans="1:9" x14ac:dyDescent="0.3">
      <c r="A132" s="50" t="s">
        <v>111</v>
      </c>
      <c r="B132" s="46">
        <v>44662</v>
      </c>
      <c r="C132" s="32" t="s">
        <v>93</v>
      </c>
      <c r="D132" s="62">
        <v>3</v>
      </c>
      <c r="E132" s="49" t="s">
        <v>115</v>
      </c>
      <c r="F132" s="48">
        <v>378.91</v>
      </c>
      <c r="G132" s="48">
        <f t="shared" si="2"/>
        <v>1136.73</v>
      </c>
      <c r="H132" s="60">
        <v>1</v>
      </c>
      <c r="I132" s="60">
        <v>378.91</v>
      </c>
    </row>
    <row r="133" spans="1:9" x14ac:dyDescent="0.3">
      <c r="A133" s="50" t="s">
        <v>111</v>
      </c>
      <c r="B133" s="46">
        <v>44662</v>
      </c>
      <c r="C133" s="32" t="s">
        <v>93</v>
      </c>
      <c r="D133" s="62">
        <v>2</v>
      </c>
      <c r="E133" s="49" t="s">
        <v>116</v>
      </c>
      <c r="F133" s="48">
        <v>26.12</v>
      </c>
      <c r="G133" s="48">
        <f t="shared" si="2"/>
        <v>52.24</v>
      </c>
      <c r="H133" s="60">
        <v>1</v>
      </c>
      <c r="I133" s="60">
        <v>26.12</v>
      </c>
    </row>
    <row r="134" spans="1:9" x14ac:dyDescent="0.3">
      <c r="A134" s="50" t="s">
        <v>111</v>
      </c>
      <c r="B134" s="46">
        <v>44662</v>
      </c>
      <c r="C134" s="32" t="s">
        <v>93</v>
      </c>
      <c r="D134" s="62">
        <v>6</v>
      </c>
      <c r="E134" s="49" t="s">
        <v>117</v>
      </c>
      <c r="F134" s="48">
        <v>443.33</v>
      </c>
      <c r="G134" s="48">
        <f t="shared" si="2"/>
        <v>2659.98</v>
      </c>
      <c r="H134" s="60">
        <v>1</v>
      </c>
      <c r="I134" s="60">
        <v>443.33</v>
      </c>
    </row>
    <row r="135" spans="1:9" ht="28.8" x14ac:dyDescent="0.3">
      <c r="A135" s="50" t="s">
        <v>111</v>
      </c>
      <c r="B135" s="46">
        <v>44662</v>
      </c>
      <c r="C135" s="32" t="s">
        <v>93</v>
      </c>
      <c r="D135" s="11">
        <v>1</v>
      </c>
      <c r="E135" s="49" t="s">
        <v>118</v>
      </c>
      <c r="F135" s="48">
        <v>326.67</v>
      </c>
      <c r="G135" s="48">
        <v>326.67</v>
      </c>
      <c r="H135" s="80">
        <v>1</v>
      </c>
      <c r="I135" s="80">
        <v>326.67</v>
      </c>
    </row>
    <row r="136" spans="1:9" x14ac:dyDescent="0.3">
      <c r="A136" s="50" t="s">
        <v>111</v>
      </c>
      <c r="B136" s="46">
        <v>44662</v>
      </c>
      <c r="C136" s="32" t="s">
        <v>93</v>
      </c>
      <c r="D136" s="11">
        <v>1</v>
      </c>
      <c r="E136" s="49" t="s">
        <v>119</v>
      </c>
      <c r="F136" s="48">
        <v>425</v>
      </c>
      <c r="G136" s="48">
        <v>425</v>
      </c>
      <c r="H136" s="80">
        <v>1</v>
      </c>
      <c r="I136" s="80">
        <v>425</v>
      </c>
    </row>
    <row r="137" spans="1:9" x14ac:dyDescent="0.3">
      <c r="A137" s="50" t="s">
        <v>111</v>
      </c>
      <c r="B137" s="46">
        <v>44662</v>
      </c>
      <c r="C137" s="32" t="s">
        <v>93</v>
      </c>
      <c r="D137" s="62">
        <v>0</v>
      </c>
      <c r="E137" s="60" t="s">
        <v>108</v>
      </c>
      <c r="F137" s="63">
        <v>184.74</v>
      </c>
      <c r="G137" s="61">
        <v>0</v>
      </c>
      <c r="H137" s="60">
        <v>1</v>
      </c>
      <c r="I137" s="63">
        <v>184.74</v>
      </c>
    </row>
    <row r="138" spans="1:9" x14ac:dyDescent="0.3">
      <c r="A138" s="50" t="s">
        <v>111</v>
      </c>
      <c r="B138" s="46">
        <v>44662</v>
      </c>
      <c r="C138" s="32" t="s">
        <v>93</v>
      </c>
      <c r="D138" s="62">
        <v>0</v>
      </c>
      <c r="E138" s="60" t="s">
        <v>110</v>
      </c>
      <c r="F138" s="63">
        <v>74.989999999999995</v>
      </c>
      <c r="G138" s="61">
        <v>0</v>
      </c>
      <c r="H138" s="60">
        <v>1</v>
      </c>
      <c r="I138" s="63">
        <v>74.989999999999995</v>
      </c>
    </row>
    <row r="139" spans="1:9" x14ac:dyDescent="0.3">
      <c r="A139" s="50" t="s">
        <v>111</v>
      </c>
      <c r="B139" s="46">
        <v>44662</v>
      </c>
      <c r="C139" s="32" t="s">
        <v>93</v>
      </c>
      <c r="D139" s="62">
        <v>0</v>
      </c>
      <c r="E139" s="60" t="s">
        <v>146</v>
      </c>
      <c r="F139" s="63">
        <v>6.37</v>
      </c>
      <c r="G139" s="61">
        <v>0</v>
      </c>
      <c r="H139" s="60">
        <v>1</v>
      </c>
      <c r="I139" s="63">
        <v>6.37</v>
      </c>
    </row>
    <row r="140" spans="1:9" x14ac:dyDescent="0.3">
      <c r="A140" s="50" t="s">
        <v>111</v>
      </c>
      <c r="B140" s="46">
        <v>44662</v>
      </c>
      <c r="C140" s="32" t="s">
        <v>93</v>
      </c>
      <c r="D140" s="62">
        <v>0</v>
      </c>
      <c r="E140" s="60" t="s">
        <v>95</v>
      </c>
      <c r="F140" s="63">
        <v>272.77</v>
      </c>
      <c r="G140" s="61">
        <v>0</v>
      </c>
      <c r="H140" s="60">
        <v>1</v>
      </c>
      <c r="I140" s="63">
        <v>272.77</v>
      </c>
    </row>
    <row r="141" spans="1:9" x14ac:dyDescent="0.3">
      <c r="A141" s="50" t="s">
        <v>111</v>
      </c>
      <c r="B141" s="46">
        <v>44662</v>
      </c>
      <c r="C141" s="32" t="s">
        <v>93</v>
      </c>
      <c r="D141" s="62">
        <v>0</v>
      </c>
      <c r="E141" s="60" t="s">
        <v>105</v>
      </c>
      <c r="F141" s="63">
        <v>44.57</v>
      </c>
      <c r="G141" s="61">
        <v>0</v>
      </c>
      <c r="H141" s="60">
        <v>1</v>
      </c>
      <c r="I141" s="63">
        <v>44.57</v>
      </c>
    </row>
    <row r="142" spans="1:9" x14ac:dyDescent="0.3">
      <c r="A142" s="50" t="s">
        <v>111</v>
      </c>
      <c r="B142" s="46">
        <v>44662</v>
      </c>
      <c r="C142" s="32" t="s">
        <v>93</v>
      </c>
      <c r="D142" s="62">
        <v>0</v>
      </c>
      <c r="E142" s="60" t="s">
        <v>147</v>
      </c>
      <c r="F142" s="63">
        <v>39.74</v>
      </c>
      <c r="G142" s="61">
        <v>0</v>
      </c>
      <c r="H142" s="60">
        <v>1</v>
      </c>
      <c r="I142" s="63">
        <v>39.74</v>
      </c>
    </row>
    <row r="143" spans="1:9" x14ac:dyDescent="0.3">
      <c r="A143" s="50" t="s">
        <v>120</v>
      </c>
      <c r="B143" s="46">
        <v>44662</v>
      </c>
      <c r="C143" s="32" t="s">
        <v>93</v>
      </c>
      <c r="D143" s="11">
        <v>2</v>
      </c>
      <c r="E143" s="49" t="s">
        <v>121</v>
      </c>
      <c r="F143" s="48">
        <v>337.79</v>
      </c>
      <c r="G143" s="48">
        <f>+D143*F143</f>
        <v>675.58</v>
      </c>
      <c r="H143" s="60">
        <v>0</v>
      </c>
      <c r="I143" s="60">
        <v>0</v>
      </c>
    </row>
    <row r="144" spans="1:9" ht="28.8" x14ac:dyDescent="0.3">
      <c r="A144" s="50" t="s">
        <v>120</v>
      </c>
      <c r="B144" s="46">
        <v>44662</v>
      </c>
      <c r="C144" s="32" t="s">
        <v>93</v>
      </c>
      <c r="D144" s="11">
        <v>1</v>
      </c>
      <c r="E144" s="49" t="s">
        <v>122</v>
      </c>
      <c r="F144" s="48">
        <v>50.79</v>
      </c>
      <c r="G144" s="48">
        <v>50.79</v>
      </c>
      <c r="H144">
        <v>1</v>
      </c>
      <c r="I144">
        <v>50.79</v>
      </c>
    </row>
    <row r="145" spans="1:9" x14ac:dyDescent="0.3">
      <c r="A145" s="50" t="s">
        <v>120</v>
      </c>
      <c r="B145" s="46">
        <v>44662</v>
      </c>
      <c r="C145" s="32" t="s">
        <v>93</v>
      </c>
      <c r="D145" s="11">
        <v>1</v>
      </c>
      <c r="E145" s="49" t="s">
        <v>123</v>
      </c>
      <c r="F145" s="48">
        <v>265.88</v>
      </c>
      <c r="G145" s="48">
        <v>265.88</v>
      </c>
      <c r="H145">
        <v>1</v>
      </c>
      <c r="I145">
        <v>265.88</v>
      </c>
    </row>
    <row r="146" spans="1:9" x14ac:dyDescent="0.3">
      <c r="A146" s="50" t="s">
        <v>120</v>
      </c>
      <c r="B146" s="46">
        <v>44662</v>
      </c>
      <c r="C146" s="32" t="s">
        <v>93</v>
      </c>
      <c r="D146" s="11">
        <v>2</v>
      </c>
      <c r="E146" s="49" t="s">
        <v>124</v>
      </c>
      <c r="F146" s="48">
        <v>35.1</v>
      </c>
      <c r="G146" s="48">
        <v>70.2</v>
      </c>
      <c r="H146">
        <v>2</v>
      </c>
      <c r="I146">
        <v>70.2</v>
      </c>
    </row>
    <row r="147" spans="1:9" x14ac:dyDescent="0.3">
      <c r="A147" s="50" t="s">
        <v>120</v>
      </c>
      <c r="B147" s="46">
        <v>44662</v>
      </c>
      <c r="C147" s="32" t="s">
        <v>93</v>
      </c>
      <c r="D147" s="11">
        <v>7</v>
      </c>
      <c r="E147" s="49" t="s">
        <v>99</v>
      </c>
      <c r="F147" s="48">
        <v>39.01</v>
      </c>
      <c r="G147" s="48">
        <v>273.07</v>
      </c>
      <c r="H147">
        <v>7</v>
      </c>
      <c r="I147">
        <v>273.07</v>
      </c>
    </row>
    <row r="148" spans="1:9" x14ac:dyDescent="0.3">
      <c r="A148" s="50" t="s">
        <v>120</v>
      </c>
      <c r="B148" s="46">
        <v>44662</v>
      </c>
      <c r="C148" s="32" t="s">
        <v>93</v>
      </c>
      <c r="D148" s="11">
        <v>1</v>
      </c>
      <c r="E148" s="49" t="s">
        <v>125</v>
      </c>
      <c r="F148" s="48">
        <v>111.76</v>
      </c>
      <c r="G148" s="48">
        <v>111.76</v>
      </c>
      <c r="H148">
        <v>1</v>
      </c>
      <c r="I148">
        <v>111.76</v>
      </c>
    </row>
    <row r="149" spans="1:9" x14ac:dyDescent="0.3">
      <c r="A149" s="50" t="s">
        <v>120</v>
      </c>
      <c r="B149" s="46">
        <v>44662</v>
      </c>
      <c r="C149" s="32" t="s">
        <v>93</v>
      </c>
      <c r="D149" s="11">
        <v>1</v>
      </c>
      <c r="E149" s="49" t="s">
        <v>126</v>
      </c>
      <c r="F149" s="48">
        <v>17.43</v>
      </c>
      <c r="G149" s="48">
        <v>17.43</v>
      </c>
      <c r="H149">
        <v>1</v>
      </c>
      <c r="I149">
        <v>17.43</v>
      </c>
    </row>
    <row r="150" spans="1:9" ht="28.8" x14ac:dyDescent="0.3">
      <c r="A150" s="50" t="s">
        <v>120</v>
      </c>
      <c r="B150" s="46">
        <v>44662</v>
      </c>
      <c r="C150" s="32" t="s">
        <v>93</v>
      </c>
      <c r="D150" s="62">
        <v>0</v>
      </c>
      <c r="E150" s="65" t="s">
        <v>108</v>
      </c>
      <c r="F150" s="61">
        <v>184.74</v>
      </c>
      <c r="G150" s="61">
        <v>0</v>
      </c>
      <c r="H150" s="60">
        <v>1</v>
      </c>
      <c r="I150" s="60">
        <v>184.74</v>
      </c>
    </row>
    <row r="151" spans="1:9" x14ac:dyDescent="0.3">
      <c r="A151" s="50" t="s">
        <v>120</v>
      </c>
      <c r="B151" s="46">
        <v>44662</v>
      </c>
      <c r="C151" s="32" t="s">
        <v>93</v>
      </c>
      <c r="D151" s="62">
        <v>0</v>
      </c>
      <c r="E151" s="65" t="s">
        <v>96</v>
      </c>
      <c r="F151" s="61">
        <v>199.99</v>
      </c>
      <c r="G151" s="61">
        <v>0</v>
      </c>
      <c r="H151" s="60">
        <v>1</v>
      </c>
      <c r="I151" s="60">
        <v>199.99</v>
      </c>
    </row>
    <row r="152" spans="1:9" x14ac:dyDescent="0.3">
      <c r="A152" s="50" t="s">
        <v>120</v>
      </c>
      <c r="B152" s="46">
        <v>44662</v>
      </c>
      <c r="C152" s="32" t="s">
        <v>93</v>
      </c>
      <c r="D152" s="62">
        <v>0</v>
      </c>
      <c r="E152" s="65" t="s">
        <v>110</v>
      </c>
      <c r="F152" s="61">
        <v>74.989999999999995</v>
      </c>
      <c r="G152" s="61">
        <v>0</v>
      </c>
      <c r="H152" s="60">
        <v>1</v>
      </c>
      <c r="I152" s="60">
        <v>74.989999999999995</v>
      </c>
    </row>
    <row r="153" spans="1:9" x14ac:dyDescent="0.3">
      <c r="A153" s="50" t="s">
        <v>120</v>
      </c>
      <c r="B153" s="46">
        <v>44662</v>
      </c>
      <c r="C153" s="32" t="s">
        <v>93</v>
      </c>
      <c r="D153" s="62">
        <v>0</v>
      </c>
      <c r="E153" s="65" t="s">
        <v>135</v>
      </c>
      <c r="F153" s="61">
        <v>6.37</v>
      </c>
      <c r="G153" s="61">
        <v>0</v>
      </c>
      <c r="H153" s="60">
        <v>1</v>
      </c>
      <c r="I153" s="60">
        <v>6.37</v>
      </c>
    </row>
    <row r="154" spans="1:9" x14ac:dyDescent="0.3">
      <c r="A154" s="50" t="s">
        <v>120</v>
      </c>
      <c r="B154" s="46">
        <v>44662</v>
      </c>
      <c r="C154" s="32" t="s">
        <v>93</v>
      </c>
      <c r="D154" s="62">
        <v>0</v>
      </c>
      <c r="E154" s="65" t="s">
        <v>140</v>
      </c>
      <c r="F154" s="61">
        <v>272.77</v>
      </c>
      <c r="G154" s="61">
        <v>0</v>
      </c>
      <c r="H154" s="60">
        <v>1</v>
      </c>
      <c r="I154" s="60">
        <v>272.77</v>
      </c>
    </row>
    <row r="155" spans="1:9" x14ac:dyDescent="0.3">
      <c r="A155" s="50" t="s">
        <v>120</v>
      </c>
      <c r="B155" s="46">
        <v>44662</v>
      </c>
      <c r="C155" s="32" t="s">
        <v>93</v>
      </c>
      <c r="D155" s="62">
        <v>0</v>
      </c>
      <c r="E155" s="65" t="s">
        <v>141</v>
      </c>
      <c r="F155" s="61">
        <v>44.57</v>
      </c>
      <c r="G155" s="61">
        <v>0</v>
      </c>
      <c r="H155" s="60">
        <v>1</v>
      </c>
      <c r="I155" s="60">
        <v>44.57</v>
      </c>
    </row>
    <row r="156" spans="1:9" x14ac:dyDescent="0.3">
      <c r="A156" s="50" t="s">
        <v>120</v>
      </c>
      <c r="B156" s="46">
        <v>44662</v>
      </c>
      <c r="C156" s="32" t="s">
        <v>93</v>
      </c>
      <c r="D156" s="62">
        <v>0</v>
      </c>
      <c r="E156" s="65" t="s">
        <v>142</v>
      </c>
      <c r="F156" s="61">
        <v>39.74</v>
      </c>
      <c r="G156" s="61">
        <v>0</v>
      </c>
      <c r="H156" s="60">
        <v>1</v>
      </c>
      <c r="I156" s="60">
        <v>39.74</v>
      </c>
    </row>
    <row r="157" spans="1:9" x14ac:dyDescent="0.3">
      <c r="A157" s="50" t="s">
        <v>120</v>
      </c>
      <c r="B157" s="46">
        <v>44662</v>
      </c>
      <c r="C157" s="32" t="s">
        <v>93</v>
      </c>
      <c r="D157" s="62">
        <v>0</v>
      </c>
      <c r="E157" s="65" t="s">
        <v>143</v>
      </c>
      <c r="F157" s="61">
        <v>23.51</v>
      </c>
      <c r="G157" s="61">
        <v>0</v>
      </c>
      <c r="H157" s="60">
        <v>1</v>
      </c>
      <c r="I157" s="60">
        <v>23.51</v>
      </c>
    </row>
    <row r="158" spans="1:9" x14ac:dyDescent="0.3">
      <c r="A158" s="50" t="s">
        <v>120</v>
      </c>
      <c r="B158" s="46">
        <v>44662</v>
      </c>
      <c r="C158" s="32" t="s">
        <v>93</v>
      </c>
      <c r="D158" s="62">
        <v>0</v>
      </c>
      <c r="E158" s="65" t="s">
        <v>144</v>
      </c>
      <c r="F158" s="61">
        <v>26.71</v>
      </c>
      <c r="G158" s="61">
        <v>0</v>
      </c>
      <c r="H158" s="60">
        <v>1</v>
      </c>
      <c r="I158" s="60">
        <v>26.71</v>
      </c>
    </row>
    <row r="159" spans="1:9" x14ac:dyDescent="0.3">
      <c r="A159" s="50" t="s">
        <v>120</v>
      </c>
      <c r="B159" s="46">
        <v>44662</v>
      </c>
      <c r="C159" s="32" t="s">
        <v>93</v>
      </c>
      <c r="D159" s="62">
        <v>0</v>
      </c>
      <c r="E159" s="65" t="s">
        <v>113</v>
      </c>
      <c r="F159" s="61">
        <v>170.62</v>
      </c>
      <c r="G159" s="61">
        <v>0</v>
      </c>
      <c r="H159" s="60">
        <v>1</v>
      </c>
      <c r="I159" s="60">
        <v>170.62</v>
      </c>
    </row>
    <row r="160" spans="1:9" x14ac:dyDescent="0.3">
      <c r="A160" s="50" t="s">
        <v>120</v>
      </c>
      <c r="B160" s="46">
        <v>44662</v>
      </c>
      <c r="C160" s="32" t="s">
        <v>93</v>
      </c>
      <c r="D160" s="62">
        <v>0</v>
      </c>
      <c r="E160" s="65" t="s">
        <v>112</v>
      </c>
      <c r="F160" s="61">
        <v>99.99</v>
      </c>
      <c r="G160" s="61">
        <v>0</v>
      </c>
      <c r="H160" s="60">
        <v>2</v>
      </c>
      <c r="I160" s="60">
        <f>2*99.99</f>
        <v>199.98</v>
      </c>
    </row>
    <row r="161" spans="1:9" x14ac:dyDescent="0.3">
      <c r="A161" s="50" t="s">
        <v>120</v>
      </c>
      <c r="B161" s="46">
        <v>44662</v>
      </c>
      <c r="C161" s="32" t="s">
        <v>93</v>
      </c>
      <c r="D161" s="62">
        <v>0</v>
      </c>
      <c r="E161" s="65" t="s">
        <v>145</v>
      </c>
      <c r="F161" s="61">
        <v>378.91</v>
      </c>
      <c r="G161" s="61">
        <v>0</v>
      </c>
      <c r="H161" s="60">
        <v>1</v>
      </c>
      <c r="I161" s="60">
        <v>378.91</v>
      </c>
    </row>
    <row r="162" spans="1:9" x14ac:dyDescent="0.3">
      <c r="A162" s="81">
        <v>63908</v>
      </c>
      <c r="B162" s="46">
        <v>44662</v>
      </c>
      <c r="C162" s="32" t="s">
        <v>93</v>
      </c>
      <c r="D162" s="62">
        <v>1</v>
      </c>
      <c r="E162" s="60" t="s">
        <v>112</v>
      </c>
      <c r="F162" s="63">
        <v>99.99</v>
      </c>
      <c r="G162" s="61">
        <v>0</v>
      </c>
      <c r="H162" s="63">
        <v>1</v>
      </c>
      <c r="I162" s="60">
        <v>99.99</v>
      </c>
    </row>
    <row r="163" spans="1:9" x14ac:dyDescent="0.3">
      <c r="A163" s="81">
        <v>63908</v>
      </c>
      <c r="B163" s="46">
        <v>44662</v>
      </c>
      <c r="C163" s="32" t="s">
        <v>93</v>
      </c>
      <c r="D163" s="62">
        <v>1</v>
      </c>
      <c r="E163" s="60" t="s">
        <v>115</v>
      </c>
      <c r="F163" s="63">
        <v>378.91</v>
      </c>
      <c r="G163" s="61">
        <v>0</v>
      </c>
      <c r="H163" s="63">
        <v>1</v>
      </c>
      <c r="I163" s="60">
        <v>378.91</v>
      </c>
    </row>
    <row r="164" spans="1:9" x14ac:dyDescent="0.3">
      <c r="A164" s="81">
        <v>63908</v>
      </c>
      <c r="B164" s="46">
        <v>44662</v>
      </c>
      <c r="C164" s="32" t="s">
        <v>93</v>
      </c>
      <c r="D164" s="62">
        <v>2</v>
      </c>
      <c r="E164" s="60" t="s">
        <v>114</v>
      </c>
      <c r="F164" s="63">
        <v>36.67</v>
      </c>
      <c r="G164" s="61">
        <v>0</v>
      </c>
      <c r="H164" s="63">
        <v>2</v>
      </c>
      <c r="I164" s="60">
        <v>73.34</v>
      </c>
    </row>
    <row r="165" spans="1:9" x14ac:dyDescent="0.3">
      <c r="A165" s="81">
        <v>63908</v>
      </c>
      <c r="B165" s="46">
        <v>44662</v>
      </c>
      <c r="C165" s="32" t="s">
        <v>93</v>
      </c>
      <c r="D165" s="62">
        <v>1</v>
      </c>
      <c r="E165" s="79" t="s">
        <v>116</v>
      </c>
      <c r="F165" s="63">
        <v>26.12</v>
      </c>
      <c r="G165" s="61">
        <v>0</v>
      </c>
      <c r="H165" s="63">
        <v>1</v>
      </c>
      <c r="I165" s="60">
        <v>26.12</v>
      </c>
    </row>
    <row r="166" spans="1:9" x14ac:dyDescent="0.3">
      <c r="A166" s="81">
        <v>63909</v>
      </c>
      <c r="B166" s="46">
        <v>44662</v>
      </c>
      <c r="C166" s="32" t="s">
        <v>93</v>
      </c>
      <c r="D166" s="62">
        <v>0</v>
      </c>
      <c r="E166" s="79" t="s">
        <v>149</v>
      </c>
      <c r="F166" s="63">
        <v>39.74</v>
      </c>
      <c r="G166" s="61">
        <v>0</v>
      </c>
      <c r="H166" s="63">
        <v>1</v>
      </c>
      <c r="I166" s="60">
        <v>39.74</v>
      </c>
    </row>
    <row r="167" spans="1:9" ht="28.8" x14ac:dyDescent="0.3">
      <c r="A167" s="50" t="s">
        <v>127</v>
      </c>
      <c r="B167" s="46">
        <v>44662</v>
      </c>
      <c r="C167" s="32" t="s">
        <v>93</v>
      </c>
      <c r="D167" s="11">
        <v>5</v>
      </c>
      <c r="E167" s="49" t="s">
        <v>118</v>
      </c>
      <c r="F167" s="48">
        <v>326.67</v>
      </c>
      <c r="G167" s="48">
        <v>1633.35</v>
      </c>
      <c r="H167" s="87">
        <v>5</v>
      </c>
      <c r="I167" s="80">
        <v>1633.35</v>
      </c>
    </row>
    <row r="168" spans="1:9" x14ac:dyDescent="0.3">
      <c r="A168" s="50" t="s">
        <v>127</v>
      </c>
      <c r="B168" s="46">
        <v>44662</v>
      </c>
      <c r="C168" s="32" t="s">
        <v>93</v>
      </c>
      <c r="D168" s="62">
        <v>0</v>
      </c>
      <c r="E168" s="65" t="s">
        <v>150</v>
      </c>
      <c r="F168" s="61">
        <v>443.33</v>
      </c>
      <c r="G168" s="61">
        <v>0</v>
      </c>
      <c r="H168" s="60">
        <v>5</v>
      </c>
      <c r="I168" s="60">
        <v>2216.65</v>
      </c>
    </row>
    <row r="169" spans="1:9" x14ac:dyDescent="0.3">
      <c r="A169" s="50" t="s">
        <v>128</v>
      </c>
      <c r="B169" s="46">
        <v>44662</v>
      </c>
      <c r="C169" s="32" t="s">
        <v>93</v>
      </c>
      <c r="D169" s="11">
        <v>1</v>
      </c>
      <c r="E169" s="49" t="s">
        <v>124</v>
      </c>
      <c r="F169" s="48">
        <v>35.1</v>
      </c>
      <c r="G169" s="48">
        <v>35.1</v>
      </c>
      <c r="H169">
        <v>1</v>
      </c>
      <c r="I169" s="48">
        <v>35.1</v>
      </c>
    </row>
    <row r="170" spans="1:9" x14ac:dyDescent="0.3">
      <c r="A170" s="50" t="s">
        <v>128</v>
      </c>
      <c r="B170" s="46">
        <v>44662</v>
      </c>
      <c r="C170" s="32" t="s">
        <v>93</v>
      </c>
      <c r="D170" s="11">
        <v>2</v>
      </c>
      <c r="E170" s="49" t="s">
        <v>99</v>
      </c>
      <c r="F170" s="48">
        <v>39.01</v>
      </c>
      <c r="G170" s="48">
        <f>+D170*F170</f>
        <v>78.02</v>
      </c>
      <c r="H170" s="60">
        <v>1</v>
      </c>
      <c r="I170" s="61">
        <f>+F170*H170</f>
        <v>39.01</v>
      </c>
    </row>
    <row r="171" spans="1:9" x14ac:dyDescent="0.3">
      <c r="A171" s="50" t="s">
        <v>128</v>
      </c>
      <c r="B171" s="46">
        <v>44662</v>
      </c>
      <c r="C171" s="32" t="s">
        <v>93</v>
      </c>
      <c r="D171" s="62">
        <v>0</v>
      </c>
      <c r="E171" s="65" t="s">
        <v>136</v>
      </c>
      <c r="F171" s="61">
        <v>272.77</v>
      </c>
      <c r="G171" s="61">
        <v>0</v>
      </c>
      <c r="H171" s="60">
        <v>1</v>
      </c>
      <c r="I171" s="60">
        <v>272.77</v>
      </c>
    </row>
    <row r="172" spans="1:9" x14ac:dyDescent="0.3">
      <c r="A172" s="50" t="s">
        <v>128</v>
      </c>
      <c r="B172" s="46">
        <v>44662</v>
      </c>
      <c r="C172" s="32" t="s">
        <v>93</v>
      </c>
      <c r="D172" s="62">
        <v>0</v>
      </c>
      <c r="E172" s="65" t="s">
        <v>113</v>
      </c>
      <c r="F172" s="61">
        <v>170.62</v>
      </c>
      <c r="G172" s="61">
        <v>0</v>
      </c>
      <c r="H172" s="60">
        <v>1</v>
      </c>
      <c r="I172" s="60">
        <v>170.62</v>
      </c>
    </row>
    <row r="173" spans="1:9" x14ac:dyDescent="0.3">
      <c r="A173" s="50" t="s">
        <v>128</v>
      </c>
      <c r="B173" s="46">
        <v>44662</v>
      </c>
      <c r="C173" s="32" t="s">
        <v>93</v>
      </c>
      <c r="D173" s="62">
        <v>0</v>
      </c>
      <c r="E173" s="65" t="s">
        <v>137</v>
      </c>
      <c r="F173" s="61">
        <v>39.74</v>
      </c>
      <c r="G173" s="61">
        <v>0</v>
      </c>
      <c r="H173" s="60">
        <v>2</v>
      </c>
      <c r="I173" s="60">
        <v>79.48</v>
      </c>
    </row>
    <row r="174" spans="1:9" x14ac:dyDescent="0.3">
      <c r="A174" s="50" t="s">
        <v>128</v>
      </c>
      <c r="B174" s="46">
        <v>44662</v>
      </c>
      <c r="C174" s="32" t="s">
        <v>93</v>
      </c>
      <c r="D174" s="62">
        <v>0</v>
      </c>
      <c r="E174" s="65" t="s">
        <v>138</v>
      </c>
      <c r="F174" s="61">
        <v>13.89</v>
      </c>
      <c r="G174" s="61">
        <v>0</v>
      </c>
      <c r="H174" s="60">
        <v>2</v>
      </c>
      <c r="I174" s="60">
        <v>27.78</v>
      </c>
    </row>
    <row r="175" spans="1:9" x14ac:dyDescent="0.3">
      <c r="A175" s="50" t="s">
        <v>128</v>
      </c>
      <c r="B175" s="46">
        <v>44662</v>
      </c>
      <c r="C175" s="32" t="s">
        <v>93</v>
      </c>
      <c r="D175" s="62">
        <v>0</v>
      </c>
      <c r="E175" s="65" t="s">
        <v>139</v>
      </c>
      <c r="F175" s="61">
        <v>26.71</v>
      </c>
      <c r="G175" s="61">
        <v>0</v>
      </c>
      <c r="H175" s="60">
        <v>1</v>
      </c>
      <c r="I175" s="60">
        <v>26.71</v>
      </c>
    </row>
    <row r="176" spans="1:9" ht="28.8" x14ac:dyDescent="0.3">
      <c r="A176" s="50" t="s">
        <v>129</v>
      </c>
      <c r="B176" s="46">
        <v>44662</v>
      </c>
      <c r="C176" s="32" t="s">
        <v>93</v>
      </c>
      <c r="D176" s="11">
        <v>5</v>
      </c>
      <c r="E176" s="49" t="s">
        <v>130</v>
      </c>
      <c r="F176" s="48">
        <v>18.170000000000002</v>
      </c>
      <c r="G176" s="48">
        <v>90.85</v>
      </c>
      <c r="H176" s="86">
        <v>5</v>
      </c>
      <c r="I176" s="53">
        <v>90.85</v>
      </c>
    </row>
    <row r="177" spans="1:9" x14ac:dyDescent="0.3">
      <c r="A177" s="50" t="s">
        <v>129</v>
      </c>
      <c r="B177" s="46">
        <v>44662</v>
      </c>
      <c r="C177" s="32" t="s">
        <v>93</v>
      </c>
      <c r="D177" s="11">
        <v>5</v>
      </c>
      <c r="E177" s="49" t="s">
        <v>131</v>
      </c>
      <c r="F177" s="48">
        <v>87.99</v>
      </c>
      <c r="G177" s="48">
        <v>439.95</v>
      </c>
      <c r="H177" s="86">
        <v>5</v>
      </c>
      <c r="I177" s="86">
        <v>439.95</v>
      </c>
    </row>
    <row r="178" spans="1:9" x14ac:dyDescent="0.3">
      <c r="A178" s="50" t="s">
        <v>129</v>
      </c>
      <c r="B178" s="46">
        <v>44662</v>
      </c>
      <c r="C178" s="32" t="s">
        <v>93</v>
      </c>
      <c r="D178" s="62">
        <v>0</v>
      </c>
      <c r="E178" s="60" t="s">
        <v>107</v>
      </c>
      <c r="F178" s="63">
        <v>320</v>
      </c>
      <c r="G178" s="61">
        <v>0</v>
      </c>
      <c r="H178" s="63">
        <v>2</v>
      </c>
      <c r="I178" s="60">
        <f>+H178*F178</f>
        <v>640</v>
      </c>
    </row>
    <row r="179" spans="1:9" x14ac:dyDescent="0.3">
      <c r="A179" s="50" t="s">
        <v>129</v>
      </c>
      <c r="B179" s="46">
        <v>44662</v>
      </c>
      <c r="C179" s="32" t="s">
        <v>93</v>
      </c>
      <c r="D179" s="62">
        <v>0</v>
      </c>
      <c r="E179" s="60" t="s">
        <v>105</v>
      </c>
      <c r="F179" s="63">
        <v>44.57</v>
      </c>
      <c r="G179" s="61">
        <v>0</v>
      </c>
      <c r="H179" s="63">
        <v>5</v>
      </c>
      <c r="I179" s="60">
        <f t="shared" ref="I179:I183" si="3">+H179*F179</f>
        <v>222.85</v>
      </c>
    </row>
    <row r="180" spans="1:9" x14ac:dyDescent="0.3">
      <c r="A180" s="50" t="s">
        <v>129</v>
      </c>
      <c r="B180" s="46">
        <v>44662</v>
      </c>
      <c r="C180" s="32" t="s">
        <v>93</v>
      </c>
      <c r="D180" s="62">
        <v>0</v>
      </c>
      <c r="E180" s="60" t="s">
        <v>106</v>
      </c>
      <c r="F180" s="63">
        <v>39.74</v>
      </c>
      <c r="G180" s="61">
        <v>0</v>
      </c>
      <c r="H180" s="63">
        <v>5</v>
      </c>
      <c r="I180" s="60">
        <f t="shared" si="3"/>
        <v>198.70000000000002</v>
      </c>
    </row>
    <row r="181" spans="1:9" x14ac:dyDescent="0.3">
      <c r="A181" s="50" t="s">
        <v>129</v>
      </c>
      <c r="B181" s="46">
        <v>44662</v>
      </c>
      <c r="C181" s="32" t="s">
        <v>93</v>
      </c>
      <c r="D181" s="62">
        <v>0</v>
      </c>
      <c r="E181" s="60" t="s">
        <v>100</v>
      </c>
      <c r="F181" s="63">
        <v>13.89</v>
      </c>
      <c r="G181" s="61">
        <v>0</v>
      </c>
      <c r="H181" s="63">
        <v>5</v>
      </c>
      <c r="I181" s="60">
        <f t="shared" si="3"/>
        <v>69.45</v>
      </c>
    </row>
    <row r="182" spans="1:9" x14ac:dyDescent="0.3">
      <c r="A182" s="50" t="s">
        <v>129</v>
      </c>
      <c r="B182" s="46">
        <v>44662</v>
      </c>
      <c r="C182" s="32" t="s">
        <v>93</v>
      </c>
      <c r="D182" s="62">
        <v>0</v>
      </c>
      <c r="E182" s="60" t="s">
        <v>148</v>
      </c>
      <c r="F182" s="63">
        <v>17.63</v>
      </c>
      <c r="G182" s="61">
        <v>0</v>
      </c>
      <c r="H182" s="63">
        <v>5</v>
      </c>
      <c r="I182" s="60">
        <f t="shared" si="3"/>
        <v>88.149999999999991</v>
      </c>
    </row>
    <row r="183" spans="1:9" x14ac:dyDescent="0.3">
      <c r="A183" s="50" t="s">
        <v>129</v>
      </c>
      <c r="B183" s="46">
        <v>44662</v>
      </c>
      <c r="C183" s="32" t="s">
        <v>93</v>
      </c>
      <c r="D183" s="62">
        <v>0</v>
      </c>
      <c r="E183" s="60" t="s">
        <v>113</v>
      </c>
      <c r="F183" s="63">
        <v>170.62</v>
      </c>
      <c r="G183" s="61">
        <v>0</v>
      </c>
      <c r="H183" s="63">
        <v>1</v>
      </c>
      <c r="I183" s="60">
        <f t="shared" si="3"/>
        <v>170.62</v>
      </c>
    </row>
    <row r="184" spans="1:9" ht="28.8" x14ac:dyDescent="0.3">
      <c r="A184" s="50" t="s">
        <v>132</v>
      </c>
      <c r="B184" s="46">
        <v>44662</v>
      </c>
      <c r="C184" s="32" t="s">
        <v>93</v>
      </c>
      <c r="D184" s="11">
        <v>1</v>
      </c>
      <c r="E184" s="49" t="s">
        <v>133</v>
      </c>
      <c r="F184" s="48">
        <v>48.9</v>
      </c>
      <c r="G184" s="48">
        <v>48.9</v>
      </c>
      <c r="H184" s="80">
        <v>1</v>
      </c>
      <c r="I184" s="80">
        <v>48.9</v>
      </c>
    </row>
    <row r="185" spans="1:9" ht="28.8" x14ac:dyDescent="0.3">
      <c r="A185" s="50" t="s">
        <v>132</v>
      </c>
      <c r="B185" s="46">
        <v>44662</v>
      </c>
      <c r="C185" s="32" t="s">
        <v>93</v>
      </c>
      <c r="D185" s="11">
        <v>5</v>
      </c>
      <c r="E185" s="49" t="s">
        <v>134</v>
      </c>
      <c r="F185" s="48">
        <v>353.98</v>
      </c>
      <c r="G185" s="48">
        <v>1769.9</v>
      </c>
      <c r="H185">
        <v>5</v>
      </c>
      <c r="I185">
        <v>1769.9</v>
      </c>
    </row>
    <row r="186" spans="1:9" x14ac:dyDescent="0.3">
      <c r="A186" s="69" t="s">
        <v>132</v>
      </c>
      <c r="B186" s="70">
        <v>44662</v>
      </c>
      <c r="C186" s="71" t="s">
        <v>93</v>
      </c>
      <c r="D186" s="83">
        <v>5</v>
      </c>
      <c r="E186" s="73" t="s">
        <v>135</v>
      </c>
      <c r="F186" s="74">
        <v>6.37</v>
      </c>
      <c r="G186" s="74">
        <f>+D186*F186</f>
        <v>31.85</v>
      </c>
      <c r="H186" s="82">
        <v>2</v>
      </c>
      <c r="I186" s="60">
        <f>2*6.37</f>
        <v>12.74</v>
      </c>
    </row>
    <row r="187" spans="1:9" x14ac:dyDescent="0.3">
      <c r="A187" s="69" t="s">
        <v>132</v>
      </c>
      <c r="B187" s="70">
        <v>44662</v>
      </c>
      <c r="C187" s="71" t="s">
        <v>93</v>
      </c>
      <c r="D187" s="83">
        <v>0</v>
      </c>
      <c r="E187" s="60" t="s">
        <v>107</v>
      </c>
      <c r="F187" s="63">
        <v>320</v>
      </c>
      <c r="G187" s="84">
        <v>0</v>
      </c>
      <c r="H187" s="82">
        <v>1</v>
      </c>
      <c r="I187" s="60">
        <v>320</v>
      </c>
    </row>
    <row r="188" spans="1:9" x14ac:dyDescent="0.3">
      <c r="A188" s="69" t="s">
        <v>132</v>
      </c>
      <c r="B188" s="70">
        <v>44662</v>
      </c>
      <c r="C188" s="71" t="s">
        <v>93</v>
      </c>
      <c r="D188" s="83">
        <v>0</v>
      </c>
      <c r="E188" s="60" t="s">
        <v>106</v>
      </c>
      <c r="F188" s="63">
        <v>39.74</v>
      </c>
      <c r="G188" s="84">
        <v>0</v>
      </c>
      <c r="H188" s="82">
        <v>1</v>
      </c>
      <c r="I188" s="60">
        <v>39.74</v>
      </c>
    </row>
    <row r="189" spans="1:9" x14ac:dyDescent="0.3">
      <c r="A189" s="69" t="s">
        <v>132</v>
      </c>
      <c r="B189" s="70">
        <v>44662</v>
      </c>
      <c r="C189" s="71" t="s">
        <v>93</v>
      </c>
      <c r="D189" s="62">
        <v>0</v>
      </c>
      <c r="E189" s="60" t="s">
        <v>99</v>
      </c>
      <c r="F189" s="63">
        <v>39.01</v>
      </c>
      <c r="G189" s="61">
        <v>0</v>
      </c>
      <c r="H189" s="60">
        <v>1</v>
      </c>
      <c r="I189" s="60">
        <v>39.01</v>
      </c>
    </row>
    <row r="190" spans="1:9" ht="28.8" x14ac:dyDescent="0.3">
      <c r="A190" s="69" t="s">
        <v>132</v>
      </c>
      <c r="B190" s="70">
        <v>44662</v>
      </c>
      <c r="C190" s="71" t="s">
        <v>93</v>
      </c>
      <c r="D190" s="62">
        <v>0</v>
      </c>
      <c r="E190" s="79" t="s">
        <v>103</v>
      </c>
      <c r="F190" s="63">
        <v>26.71</v>
      </c>
      <c r="G190" s="88">
        <v>0</v>
      </c>
      <c r="H190" s="60">
        <v>2</v>
      </c>
      <c r="I190" s="89">
        <v>53.42</v>
      </c>
    </row>
    <row r="191" spans="1:9" x14ac:dyDescent="0.3">
      <c r="G191" s="8">
        <f>SUM(G111:G190)</f>
        <v>21854.44</v>
      </c>
      <c r="H191" s="48"/>
      <c r="I191" s="48">
        <f t="shared" ref="I191" si="4">SUM(I111:I190)</f>
        <v>21178.859999999997</v>
      </c>
    </row>
    <row r="192" spans="1:9" x14ac:dyDescent="0.3">
      <c r="A192" s="50"/>
      <c r="B192" s="46"/>
      <c r="E192" s="50"/>
      <c r="F192" s="52"/>
      <c r="G192" s="48"/>
      <c r="H192" s="48"/>
      <c r="I192" s="48"/>
    </row>
    <row r="193" spans="1:9" x14ac:dyDescent="0.3">
      <c r="A193" s="116">
        <v>66217</v>
      </c>
      <c r="B193" s="117">
        <v>44911</v>
      </c>
      <c r="C193" s="118" t="s">
        <v>235</v>
      </c>
      <c r="D193" s="62">
        <v>0</v>
      </c>
      <c r="E193" s="60" t="s">
        <v>236</v>
      </c>
      <c r="F193" s="63">
        <v>2541.52</v>
      </c>
      <c r="G193" s="61">
        <v>0</v>
      </c>
      <c r="H193" s="122">
        <v>5</v>
      </c>
      <c r="I193" s="61">
        <f>+F193*H193</f>
        <v>12707.6</v>
      </c>
    </row>
    <row r="194" spans="1:9" x14ac:dyDescent="0.3">
      <c r="A194" s="116">
        <v>66217</v>
      </c>
      <c r="B194" s="117">
        <v>44911</v>
      </c>
      <c r="C194" s="118" t="s">
        <v>235</v>
      </c>
      <c r="D194" s="62">
        <v>0</v>
      </c>
      <c r="E194" s="60" t="s">
        <v>237</v>
      </c>
      <c r="F194" s="63">
        <v>2208.09</v>
      </c>
      <c r="G194" s="61">
        <v>0</v>
      </c>
      <c r="H194" s="122">
        <v>5</v>
      </c>
      <c r="I194" s="61">
        <f t="shared" ref="I194:I196" si="5">+F194*H194</f>
        <v>11040.45</v>
      </c>
    </row>
    <row r="195" spans="1:9" x14ac:dyDescent="0.3">
      <c r="A195" s="116">
        <v>66217</v>
      </c>
      <c r="B195" s="117">
        <v>44911</v>
      </c>
      <c r="C195" s="118" t="s">
        <v>235</v>
      </c>
      <c r="D195" s="62">
        <v>0</v>
      </c>
      <c r="E195" s="60" t="s">
        <v>238</v>
      </c>
      <c r="F195" s="63">
        <v>4972.96</v>
      </c>
      <c r="G195" s="61">
        <v>0</v>
      </c>
      <c r="H195" s="122">
        <v>3</v>
      </c>
      <c r="I195" s="61">
        <f t="shared" si="5"/>
        <v>14918.880000000001</v>
      </c>
    </row>
    <row r="196" spans="1:9" x14ac:dyDescent="0.3">
      <c r="A196" s="116">
        <v>66217</v>
      </c>
      <c r="B196" s="117">
        <v>44911</v>
      </c>
      <c r="C196" s="118" t="s">
        <v>235</v>
      </c>
      <c r="D196" s="62">
        <v>0</v>
      </c>
      <c r="E196" s="60" t="s">
        <v>239</v>
      </c>
      <c r="F196" s="63">
        <v>1950.69</v>
      </c>
      <c r="G196" s="61">
        <v>0</v>
      </c>
      <c r="H196" s="122">
        <v>3</v>
      </c>
      <c r="I196" s="88">
        <f t="shared" si="5"/>
        <v>5852.07</v>
      </c>
    </row>
    <row r="197" spans="1:9" x14ac:dyDescent="0.3">
      <c r="A197" s="116"/>
      <c r="B197" s="117"/>
      <c r="C197" s="118"/>
      <c r="D197" s="62"/>
      <c r="E197" s="120"/>
      <c r="F197" s="121"/>
      <c r="G197" s="61"/>
      <c r="H197" s="60"/>
      <c r="I197" s="63">
        <f>SUM(I193:I196)</f>
        <v>44519.000000000007</v>
      </c>
    </row>
    <row r="198" spans="1:9" x14ac:dyDescent="0.3">
      <c r="A198" s="116"/>
      <c r="B198" s="117"/>
      <c r="C198" s="118"/>
      <c r="D198" s="62"/>
      <c r="E198" s="120"/>
      <c r="F198" s="121"/>
      <c r="G198" s="61"/>
      <c r="H198" s="60"/>
      <c r="I198" s="63"/>
    </row>
    <row r="199" spans="1:9" x14ac:dyDescent="0.3">
      <c r="A199" s="116">
        <v>66103</v>
      </c>
      <c r="B199" s="117">
        <v>44893</v>
      </c>
      <c r="C199" s="118" t="s">
        <v>240</v>
      </c>
      <c r="D199" s="62">
        <v>0</v>
      </c>
      <c r="E199" s="60" t="s">
        <v>241</v>
      </c>
      <c r="F199" s="63">
        <v>1683</v>
      </c>
      <c r="G199" s="61">
        <v>0</v>
      </c>
      <c r="H199" s="63">
        <v>8</v>
      </c>
      <c r="I199" s="63">
        <f>+H199*F199</f>
        <v>13464</v>
      </c>
    </row>
    <row r="200" spans="1:9" x14ac:dyDescent="0.3">
      <c r="A200" s="116">
        <v>66103</v>
      </c>
      <c r="B200" s="117">
        <v>44893</v>
      </c>
      <c r="C200" s="118" t="s">
        <v>240</v>
      </c>
      <c r="D200" s="62">
        <v>0</v>
      </c>
      <c r="E200" s="60" t="s">
        <v>242</v>
      </c>
      <c r="F200" s="63">
        <v>645</v>
      </c>
      <c r="G200" s="61">
        <v>0</v>
      </c>
      <c r="H200" s="63">
        <v>1</v>
      </c>
      <c r="I200" s="63">
        <f t="shared" ref="I200:I201" si="6">+H200*F200</f>
        <v>645</v>
      </c>
    </row>
    <row r="201" spans="1:9" ht="28.8" x14ac:dyDescent="0.3">
      <c r="A201" s="116">
        <v>66103</v>
      </c>
      <c r="B201" s="117">
        <v>44893</v>
      </c>
      <c r="C201" s="118" t="s">
        <v>240</v>
      </c>
      <c r="D201" s="62">
        <v>0</v>
      </c>
      <c r="E201" s="79" t="s">
        <v>243</v>
      </c>
      <c r="F201" s="63">
        <v>2073.27</v>
      </c>
      <c r="G201" s="61">
        <v>0</v>
      </c>
      <c r="H201" s="63">
        <v>1</v>
      </c>
      <c r="I201" s="123">
        <f t="shared" si="6"/>
        <v>2073.27</v>
      </c>
    </row>
    <row r="202" spans="1:9" x14ac:dyDescent="0.3">
      <c r="A202" s="114"/>
      <c r="B202" s="115"/>
      <c r="C202" s="119"/>
      <c r="D202" s="62"/>
      <c r="E202" s="120"/>
      <c r="F202" s="121"/>
      <c r="G202" s="61"/>
      <c r="H202" s="60"/>
      <c r="I202" s="63">
        <f>SUM(I199:I201)</f>
        <v>16182.27</v>
      </c>
    </row>
    <row r="203" spans="1:9" x14ac:dyDescent="0.3">
      <c r="A203" s="114"/>
      <c r="B203" s="115"/>
      <c r="C203" s="119"/>
      <c r="D203" s="62"/>
      <c r="E203" s="120"/>
      <c r="F203" s="121"/>
      <c r="G203" s="61"/>
      <c r="H203" s="60"/>
      <c r="I203" s="60"/>
    </row>
    <row r="204" spans="1:9" ht="15.6" x14ac:dyDescent="0.3">
      <c r="A204" s="107" t="s">
        <v>151</v>
      </c>
    </row>
    <row r="206" spans="1:9" ht="28.8" x14ac:dyDescent="0.3">
      <c r="A206" s="10" t="s">
        <v>11</v>
      </c>
      <c r="B206" s="7" t="s">
        <v>2</v>
      </c>
      <c r="C206" s="47" t="s">
        <v>15</v>
      </c>
      <c r="D206" s="51" t="s">
        <v>152</v>
      </c>
      <c r="E206" s="47" t="s">
        <v>3</v>
      </c>
      <c r="F206" s="6" t="s">
        <v>18</v>
      </c>
      <c r="G206" s="45" t="s">
        <v>153</v>
      </c>
      <c r="H206" s="51" t="s">
        <v>154</v>
      </c>
      <c r="I206" s="54" t="s">
        <v>155</v>
      </c>
    </row>
    <row r="207" spans="1:9" x14ac:dyDescent="0.3">
      <c r="A207" s="50" t="s">
        <v>156</v>
      </c>
      <c r="B207" s="46">
        <v>44411</v>
      </c>
      <c r="C207" s="32" t="s">
        <v>157</v>
      </c>
      <c r="D207" s="11">
        <v>1</v>
      </c>
      <c r="E207" s="49" t="s">
        <v>158</v>
      </c>
      <c r="F207" s="48">
        <v>551</v>
      </c>
      <c r="G207" s="48">
        <v>551</v>
      </c>
      <c r="H207" s="48"/>
      <c r="I207" s="90">
        <f t="shared" ref="I207:I223" si="7">+H207+G207</f>
        <v>551</v>
      </c>
    </row>
    <row r="208" spans="1:9" x14ac:dyDescent="0.3">
      <c r="A208" s="50" t="s">
        <v>156</v>
      </c>
      <c r="B208" s="46">
        <v>44411</v>
      </c>
      <c r="C208" s="32" t="s">
        <v>157</v>
      </c>
      <c r="D208" s="11">
        <v>1</v>
      </c>
      <c r="E208" s="49" t="s">
        <v>159</v>
      </c>
      <c r="F208" s="48">
        <v>85</v>
      </c>
      <c r="G208" s="48">
        <v>85</v>
      </c>
      <c r="H208" s="48"/>
      <c r="I208" s="90">
        <f t="shared" si="7"/>
        <v>85</v>
      </c>
    </row>
    <row r="209" spans="1:9" x14ac:dyDescent="0.3">
      <c r="A209" s="50" t="s">
        <v>156</v>
      </c>
      <c r="B209" s="46">
        <v>44411</v>
      </c>
      <c r="C209" s="32" t="s">
        <v>157</v>
      </c>
      <c r="D209" s="11">
        <v>1</v>
      </c>
      <c r="E209" s="49" t="s">
        <v>160</v>
      </c>
      <c r="F209" s="48">
        <v>65</v>
      </c>
      <c r="G209" s="48">
        <v>65</v>
      </c>
      <c r="H209" s="48"/>
      <c r="I209" s="90">
        <f t="shared" si="7"/>
        <v>65</v>
      </c>
    </row>
    <row r="210" spans="1:9" x14ac:dyDescent="0.3">
      <c r="A210" s="50" t="s">
        <v>156</v>
      </c>
      <c r="B210" s="46">
        <v>44411</v>
      </c>
      <c r="C210" s="32" t="s">
        <v>157</v>
      </c>
      <c r="D210" s="11">
        <v>1</v>
      </c>
      <c r="E210" s="49" t="s">
        <v>161</v>
      </c>
      <c r="F210" s="48">
        <v>59</v>
      </c>
      <c r="G210" s="48">
        <v>59</v>
      </c>
      <c r="H210" s="48"/>
      <c r="I210" s="90">
        <f t="shared" si="7"/>
        <v>59</v>
      </c>
    </row>
    <row r="211" spans="1:9" ht="15" thickBot="1" x14ac:dyDescent="0.35">
      <c r="A211" s="91" t="s">
        <v>156</v>
      </c>
      <c r="B211" s="92">
        <v>44411</v>
      </c>
      <c r="C211" s="93" t="s">
        <v>157</v>
      </c>
      <c r="D211" s="94">
        <v>1</v>
      </c>
      <c r="E211" s="95" t="s">
        <v>162</v>
      </c>
      <c r="F211" s="96">
        <v>15</v>
      </c>
      <c r="G211" s="96">
        <v>15</v>
      </c>
      <c r="H211" s="96"/>
      <c r="I211" s="97">
        <f t="shared" si="7"/>
        <v>15</v>
      </c>
    </row>
    <row r="212" spans="1:9" ht="29.4" thickBot="1" x14ac:dyDescent="0.35">
      <c r="A212" s="99" t="s">
        <v>163</v>
      </c>
      <c r="B212" s="100">
        <v>44459</v>
      </c>
      <c r="C212" s="101" t="s">
        <v>164</v>
      </c>
      <c r="D212" s="102">
        <v>6</v>
      </c>
      <c r="E212" s="103" t="s">
        <v>165</v>
      </c>
      <c r="F212" s="104">
        <v>100</v>
      </c>
      <c r="G212" s="104">
        <v>600</v>
      </c>
      <c r="H212" s="105"/>
      <c r="I212" s="106">
        <f t="shared" si="7"/>
        <v>600</v>
      </c>
    </row>
    <row r="213" spans="1:9" x14ac:dyDescent="0.3">
      <c r="A213" s="50" t="s">
        <v>166</v>
      </c>
      <c r="B213" s="46">
        <v>44564</v>
      </c>
      <c r="C213" s="32" t="s">
        <v>167</v>
      </c>
      <c r="D213" s="11">
        <v>1</v>
      </c>
      <c r="E213" s="49" t="s">
        <v>168</v>
      </c>
      <c r="F213" s="48">
        <v>50.95</v>
      </c>
      <c r="G213" s="48">
        <v>50.95</v>
      </c>
      <c r="H213" s="48"/>
      <c r="I213" s="90">
        <f t="shared" si="7"/>
        <v>50.95</v>
      </c>
    </row>
    <row r="214" spans="1:9" x14ac:dyDescent="0.3">
      <c r="A214" s="50" t="s">
        <v>166</v>
      </c>
      <c r="B214" s="46">
        <v>44564</v>
      </c>
      <c r="C214" s="32" t="s">
        <v>167</v>
      </c>
      <c r="D214" s="11">
        <v>1</v>
      </c>
      <c r="E214" s="49" t="s">
        <v>169</v>
      </c>
      <c r="F214" s="48">
        <v>183.97</v>
      </c>
      <c r="G214" s="48">
        <v>183.97</v>
      </c>
      <c r="H214" s="48"/>
      <c r="I214" s="90">
        <f t="shared" si="7"/>
        <v>183.97</v>
      </c>
    </row>
    <row r="215" spans="1:9" x14ac:dyDescent="0.3">
      <c r="A215" s="50" t="s">
        <v>166</v>
      </c>
      <c r="B215" s="46">
        <v>44564</v>
      </c>
      <c r="C215" s="32" t="s">
        <v>167</v>
      </c>
      <c r="D215" s="11">
        <v>4</v>
      </c>
      <c r="E215" s="49" t="s">
        <v>170</v>
      </c>
      <c r="F215" s="48">
        <v>44.95</v>
      </c>
      <c r="G215" s="48">
        <v>179.8</v>
      </c>
      <c r="H215" s="48">
        <v>5</v>
      </c>
      <c r="I215" s="90">
        <f t="shared" si="7"/>
        <v>184.8</v>
      </c>
    </row>
    <row r="216" spans="1:9" ht="15" thickBot="1" x14ac:dyDescent="0.35">
      <c r="A216" s="91" t="s">
        <v>171</v>
      </c>
      <c r="B216" s="92">
        <v>44564</v>
      </c>
      <c r="C216" s="93" t="s">
        <v>167</v>
      </c>
      <c r="D216" s="94">
        <v>4</v>
      </c>
      <c r="E216" s="95" t="s">
        <v>172</v>
      </c>
      <c r="F216" s="96">
        <v>44.95</v>
      </c>
      <c r="G216" s="96">
        <v>186.75</v>
      </c>
      <c r="H216" s="98"/>
      <c r="I216" s="97">
        <f t="shared" si="7"/>
        <v>186.75</v>
      </c>
    </row>
    <row r="217" spans="1:9" ht="72.599999999999994" thickBot="1" x14ac:dyDescent="0.35">
      <c r="A217" s="99" t="s">
        <v>173</v>
      </c>
      <c r="B217" s="100">
        <v>44467</v>
      </c>
      <c r="C217" s="101" t="s">
        <v>174</v>
      </c>
      <c r="D217" s="102">
        <v>1</v>
      </c>
      <c r="E217" s="103" t="s">
        <v>175</v>
      </c>
      <c r="F217" s="104">
        <v>45</v>
      </c>
      <c r="G217" s="104">
        <v>45</v>
      </c>
      <c r="H217" s="104">
        <v>9.99</v>
      </c>
      <c r="I217" s="106">
        <f t="shared" si="7"/>
        <v>54.99</v>
      </c>
    </row>
    <row r="218" spans="1:9" x14ac:dyDescent="0.3">
      <c r="A218" s="50" t="s">
        <v>176</v>
      </c>
      <c r="B218" s="46">
        <v>44662</v>
      </c>
      <c r="C218" s="32" t="s">
        <v>177</v>
      </c>
      <c r="D218" s="11">
        <v>30</v>
      </c>
      <c r="E218" s="49" t="s">
        <v>178</v>
      </c>
      <c r="F218" s="48">
        <v>620</v>
      </c>
      <c r="G218" s="48">
        <f>+D218*F218</f>
        <v>18600</v>
      </c>
      <c r="H218" s="53"/>
      <c r="I218" s="90">
        <f t="shared" si="7"/>
        <v>18600</v>
      </c>
    </row>
    <row r="219" spans="1:9" ht="28.8" x14ac:dyDescent="0.3">
      <c r="A219" s="50" t="s">
        <v>176</v>
      </c>
      <c r="B219" s="46">
        <v>44662</v>
      </c>
      <c r="C219" s="32" t="s">
        <v>177</v>
      </c>
      <c r="D219" s="11">
        <v>14</v>
      </c>
      <c r="E219" s="49" t="s">
        <v>179</v>
      </c>
      <c r="F219" s="48">
        <v>890</v>
      </c>
      <c r="G219" s="48">
        <f>+D219*F219</f>
        <v>12460</v>
      </c>
      <c r="H219" s="53"/>
      <c r="I219" s="90">
        <f t="shared" si="7"/>
        <v>12460</v>
      </c>
    </row>
    <row r="220" spans="1:9" ht="28.8" x14ac:dyDescent="0.3">
      <c r="A220" s="50" t="s">
        <v>176</v>
      </c>
      <c r="B220" s="46">
        <v>44662</v>
      </c>
      <c r="C220" s="32" t="s">
        <v>177</v>
      </c>
      <c r="D220" s="11">
        <v>18</v>
      </c>
      <c r="E220" s="49" t="s">
        <v>180</v>
      </c>
      <c r="F220" s="48">
        <v>350</v>
      </c>
      <c r="G220" s="48">
        <f>+D220*F220</f>
        <v>6300</v>
      </c>
      <c r="H220" s="53"/>
      <c r="I220" s="90">
        <f t="shared" si="7"/>
        <v>6300</v>
      </c>
    </row>
    <row r="221" spans="1:9" x14ac:dyDescent="0.3">
      <c r="A221" s="50" t="s">
        <v>181</v>
      </c>
      <c r="B221" s="46">
        <v>44662</v>
      </c>
      <c r="C221" s="32" t="s">
        <v>177</v>
      </c>
      <c r="D221" s="11">
        <v>6</v>
      </c>
      <c r="E221" s="49" t="s">
        <v>182</v>
      </c>
      <c r="F221" s="48">
        <v>269</v>
      </c>
      <c r="G221" s="48">
        <v>1614</v>
      </c>
      <c r="H221" s="53"/>
      <c r="I221" s="90">
        <f t="shared" si="7"/>
        <v>1614</v>
      </c>
    </row>
    <row r="222" spans="1:9" x14ac:dyDescent="0.3">
      <c r="A222" s="50" t="s">
        <v>183</v>
      </c>
      <c r="B222" s="46">
        <v>44662</v>
      </c>
      <c r="C222" s="32" t="s">
        <v>177</v>
      </c>
      <c r="D222" s="11">
        <v>2</v>
      </c>
      <c r="E222" s="49" t="s">
        <v>184</v>
      </c>
      <c r="F222" s="48">
        <v>620</v>
      </c>
      <c r="G222" s="48">
        <v>1240</v>
      </c>
      <c r="H222" s="53"/>
      <c r="I222" s="90">
        <f t="shared" si="7"/>
        <v>1240</v>
      </c>
    </row>
    <row r="223" spans="1:9" ht="15" thickBot="1" x14ac:dyDescent="0.35">
      <c r="A223" s="91" t="s">
        <v>183</v>
      </c>
      <c r="B223" s="92">
        <v>44662</v>
      </c>
      <c r="C223" s="93" t="s">
        <v>177</v>
      </c>
      <c r="D223" s="94">
        <v>3</v>
      </c>
      <c r="E223" s="95" t="s">
        <v>185</v>
      </c>
      <c r="F223" s="96">
        <v>249</v>
      </c>
      <c r="G223" s="96">
        <v>747</v>
      </c>
      <c r="H223" s="98"/>
      <c r="I223" s="97">
        <f t="shared" si="7"/>
        <v>747</v>
      </c>
    </row>
    <row r="225" spans="1:9" ht="28.8" x14ac:dyDescent="0.3">
      <c r="A225" s="50" t="s">
        <v>186</v>
      </c>
      <c r="B225" s="46">
        <v>44564</v>
      </c>
      <c r="C225" s="32" t="s">
        <v>187</v>
      </c>
      <c r="D225" s="11">
        <v>1</v>
      </c>
      <c r="E225" s="49" t="s">
        <v>188</v>
      </c>
      <c r="F225" s="48">
        <v>2839</v>
      </c>
      <c r="G225" s="48">
        <v>2839</v>
      </c>
      <c r="H225" s="53"/>
      <c r="I225" s="90">
        <f t="shared" ref="I225:I234" si="8">+H225+G225</f>
        <v>2839</v>
      </c>
    </row>
    <row r="226" spans="1:9" x14ac:dyDescent="0.3">
      <c r="A226" s="50" t="s">
        <v>189</v>
      </c>
      <c r="B226" s="46">
        <v>44564</v>
      </c>
      <c r="C226" s="32" t="s">
        <v>187</v>
      </c>
      <c r="D226" s="11">
        <v>2</v>
      </c>
      <c r="E226" s="49" t="s">
        <v>190</v>
      </c>
      <c r="F226" s="48">
        <v>28.99</v>
      </c>
      <c r="G226" s="48">
        <v>57.98</v>
      </c>
      <c r="H226" s="53"/>
      <c r="I226" s="90">
        <f t="shared" si="8"/>
        <v>57.98</v>
      </c>
    </row>
    <row r="227" spans="1:9" x14ac:dyDescent="0.3">
      <c r="A227" s="50" t="s">
        <v>189</v>
      </c>
      <c r="B227" s="46">
        <v>44564</v>
      </c>
      <c r="C227" s="32" t="s">
        <v>187</v>
      </c>
      <c r="D227" s="11">
        <v>1</v>
      </c>
      <c r="E227" s="49" t="s">
        <v>191</v>
      </c>
      <c r="F227" s="48">
        <v>2839</v>
      </c>
      <c r="G227" s="48">
        <v>2839</v>
      </c>
      <c r="H227" s="53"/>
      <c r="I227" s="90">
        <f t="shared" si="8"/>
        <v>2839</v>
      </c>
    </row>
    <row r="228" spans="1:9" x14ac:dyDescent="0.3">
      <c r="A228" s="50" t="s">
        <v>192</v>
      </c>
      <c r="B228" s="46">
        <v>44564</v>
      </c>
      <c r="C228" s="32" t="s">
        <v>187</v>
      </c>
      <c r="D228" s="11">
        <v>8</v>
      </c>
      <c r="E228" s="49" t="s">
        <v>193</v>
      </c>
      <c r="F228" s="48">
        <v>158</v>
      </c>
      <c r="G228" s="48">
        <v>1264</v>
      </c>
      <c r="H228" s="53"/>
      <c r="I228" s="90">
        <f t="shared" si="8"/>
        <v>1264</v>
      </c>
    </row>
    <row r="229" spans="1:9" ht="28.8" x14ac:dyDescent="0.3">
      <c r="A229" s="50" t="s">
        <v>192</v>
      </c>
      <c r="B229" s="46">
        <v>44564</v>
      </c>
      <c r="C229" s="32" t="s">
        <v>187</v>
      </c>
      <c r="D229" s="11">
        <v>5</v>
      </c>
      <c r="E229" s="49" t="s">
        <v>194</v>
      </c>
      <c r="F229" s="48">
        <v>158</v>
      </c>
      <c r="G229" s="48">
        <v>790</v>
      </c>
      <c r="H229" s="53"/>
      <c r="I229" s="90">
        <f t="shared" si="8"/>
        <v>790</v>
      </c>
    </row>
    <row r="230" spans="1:9" x14ac:dyDescent="0.3">
      <c r="A230" s="50" t="s">
        <v>192</v>
      </c>
      <c r="B230" s="46">
        <v>44564</v>
      </c>
      <c r="C230" s="32" t="s">
        <v>187</v>
      </c>
      <c r="D230" s="11">
        <v>6</v>
      </c>
      <c r="E230" s="49" t="s">
        <v>195</v>
      </c>
      <c r="F230" s="48">
        <v>140</v>
      </c>
      <c r="G230" s="48">
        <v>840</v>
      </c>
      <c r="H230" s="53"/>
      <c r="I230" s="90">
        <f t="shared" si="8"/>
        <v>840</v>
      </c>
    </row>
    <row r="231" spans="1:9" x14ac:dyDescent="0.3">
      <c r="A231" s="50" t="s">
        <v>192</v>
      </c>
      <c r="B231" s="46">
        <v>44564</v>
      </c>
      <c r="C231" s="32" t="s">
        <v>187</v>
      </c>
      <c r="D231" s="11">
        <v>3</v>
      </c>
      <c r="E231" s="49" t="s">
        <v>196</v>
      </c>
      <c r="F231" s="48">
        <v>147</v>
      </c>
      <c r="G231" s="48">
        <v>441</v>
      </c>
      <c r="H231" s="53"/>
      <c r="I231" s="90">
        <f t="shared" si="8"/>
        <v>441</v>
      </c>
    </row>
    <row r="232" spans="1:9" x14ac:dyDescent="0.3">
      <c r="A232" s="50" t="s">
        <v>192</v>
      </c>
      <c r="B232" s="46">
        <v>44564</v>
      </c>
      <c r="C232" s="32" t="s">
        <v>187</v>
      </c>
      <c r="D232" s="11">
        <v>5</v>
      </c>
      <c r="E232" s="49" t="s">
        <v>197</v>
      </c>
      <c r="F232" s="48">
        <v>158</v>
      </c>
      <c r="G232" s="48">
        <v>790</v>
      </c>
      <c r="H232" s="53"/>
      <c r="I232" s="90">
        <f t="shared" si="8"/>
        <v>790</v>
      </c>
    </row>
    <row r="233" spans="1:9" ht="28.8" x14ac:dyDescent="0.3">
      <c r="A233" s="50" t="s">
        <v>192</v>
      </c>
      <c r="B233" s="46">
        <v>44564</v>
      </c>
      <c r="C233" s="32" t="s">
        <v>187</v>
      </c>
      <c r="D233" s="11">
        <v>5</v>
      </c>
      <c r="E233" s="49" t="s">
        <v>198</v>
      </c>
      <c r="F233" s="48">
        <v>467</v>
      </c>
      <c r="G233" s="48">
        <v>2335</v>
      </c>
      <c r="H233" s="53"/>
      <c r="I233" s="90">
        <f t="shared" si="8"/>
        <v>2335</v>
      </c>
    </row>
    <row r="234" spans="1:9" ht="15" thickBot="1" x14ac:dyDescent="0.35">
      <c r="A234" s="91" t="s">
        <v>192</v>
      </c>
      <c r="B234" s="92">
        <v>44564</v>
      </c>
      <c r="C234" s="93" t="s">
        <v>187</v>
      </c>
      <c r="D234" s="94">
        <v>3</v>
      </c>
      <c r="E234" s="95" t="s">
        <v>199</v>
      </c>
      <c r="F234" s="96">
        <v>158</v>
      </c>
      <c r="G234" s="96">
        <v>474</v>
      </c>
      <c r="H234" s="98"/>
      <c r="I234" s="97">
        <f t="shared" si="8"/>
        <v>474</v>
      </c>
    </row>
    <row r="236" spans="1:9" ht="43.2" x14ac:dyDescent="0.3">
      <c r="A236" s="50" t="s">
        <v>200</v>
      </c>
      <c r="B236" s="46">
        <v>44467</v>
      </c>
      <c r="C236" s="32" t="s">
        <v>201</v>
      </c>
      <c r="D236" s="11">
        <v>1</v>
      </c>
      <c r="E236" s="49" t="s">
        <v>202</v>
      </c>
      <c r="F236" s="48">
        <v>174.75</v>
      </c>
      <c r="G236" s="48">
        <v>99.75</v>
      </c>
      <c r="H236" s="53"/>
      <c r="I236" s="90">
        <f t="shared" ref="I236:I254" si="9">+H236+G236</f>
        <v>99.75</v>
      </c>
    </row>
    <row r="237" spans="1:9" ht="43.2" x14ac:dyDescent="0.3">
      <c r="A237" s="50" t="s">
        <v>200</v>
      </c>
      <c r="B237" s="46">
        <v>44467</v>
      </c>
      <c r="C237" s="32" t="s">
        <v>201</v>
      </c>
      <c r="D237" s="11">
        <v>1</v>
      </c>
      <c r="E237" s="49" t="s">
        <v>203</v>
      </c>
      <c r="F237" s="48">
        <v>349.5</v>
      </c>
      <c r="G237" s="48">
        <v>195.51</v>
      </c>
      <c r="H237" s="53"/>
      <c r="I237" s="90">
        <f t="shared" si="9"/>
        <v>195.51</v>
      </c>
    </row>
    <row r="238" spans="1:9" ht="43.2" x14ac:dyDescent="0.3">
      <c r="A238" s="50" t="s">
        <v>200</v>
      </c>
      <c r="B238" s="46">
        <v>44467</v>
      </c>
      <c r="C238" s="32" t="s">
        <v>201</v>
      </c>
      <c r="D238" s="11">
        <v>1</v>
      </c>
      <c r="E238" s="49" t="s">
        <v>204</v>
      </c>
      <c r="F238" s="48">
        <v>174.75</v>
      </c>
      <c r="G238" s="48">
        <v>99.75</v>
      </c>
      <c r="H238" s="53"/>
      <c r="I238" s="90">
        <f t="shared" si="9"/>
        <v>99.75</v>
      </c>
    </row>
    <row r="239" spans="1:9" ht="43.2" x14ac:dyDescent="0.3">
      <c r="A239" s="50" t="s">
        <v>200</v>
      </c>
      <c r="B239" s="46">
        <v>44467</v>
      </c>
      <c r="C239" s="32" t="s">
        <v>201</v>
      </c>
      <c r="D239" s="11">
        <v>1</v>
      </c>
      <c r="E239" s="49" t="s">
        <v>205</v>
      </c>
      <c r="F239" s="48">
        <v>349.5</v>
      </c>
      <c r="G239" s="48">
        <v>195.51</v>
      </c>
      <c r="H239" s="48"/>
      <c r="I239" s="90">
        <f t="shared" si="9"/>
        <v>195.51</v>
      </c>
    </row>
    <row r="240" spans="1:9" ht="43.2" x14ac:dyDescent="0.3">
      <c r="A240" s="50" t="s">
        <v>200</v>
      </c>
      <c r="B240" s="46">
        <v>44467</v>
      </c>
      <c r="C240" s="32" t="s">
        <v>201</v>
      </c>
      <c r="D240" s="11">
        <v>1</v>
      </c>
      <c r="E240" s="49" t="s">
        <v>206</v>
      </c>
      <c r="F240" s="48">
        <v>349.5</v>
      </c>
      <c r="G240" s="48">
        <v>195.51</v>
      </c>
      <c r="H240" s="53"/>
      <c r="I240" s="90">
        <f t="shared" si="9"/>
        <v>195.51</v>
      </c>
    </row>
    <row r="241" spans="1:9" ht="43.2" x14ac:dyDescent="0.3">
      <c r="A241" s="50" t="s">
        <v>200</v>
      </c>
      <c r="B241" s="46">
        <v>44467</v>
      </c>
      <c r="C241" s="32" t="s">
        <v>201</v>
      </c>
      <c r="D241" s="11">
        <v>1</v>
      </c>
      <c r="E241" s="49" t="s">
        <v>207</v>
      </c>
      <c r="F241" s="48">
        <v>174.75</v>
      </c>
      <c r="G241" s="48">
        <v>99.75</v>
      </c>
      <c r="H241" s="48"/>
      <c r="I241" s="90">
        <f t="shared" si="9"/>
        <v>99.75</v>
      </c>
    </row>
    <row r="242" spans="1:9" ht="43.2" x14ac:dyDescent="0.3">
      <c r="A242" s="50" t="s">
        <v>200</v>
      </c>
      <c r="B242" s="46">
        <v>44467</v>
      </c>
      <c r="C242" s="32" t="s">
        <v>201</v>
      </c>
      <c r="D242" s="11">
        <v>1</v>
      </c>
      <c r="E242" s="49" t="s">
        <v>208</v>
      </c>
      <c r="F242" s="48">
        <v>349.5</v>
      </c>
      <c r="G242" s="48">
        <v>195.51</v>
      </c>
      <c r="H242" s="53"/>
      <c r="I242" s="90">
        <f t="shared" si="9"/>
        <v>195.51</v>
      </c>
    </row>
    <row r="243" spans="1:9" ht="43.2" x14ac:dyDescent="0.3">
      <c r="A243" s="50" t="s">
        <v>200</v>
      </c>
      <c r="B243" s="46">
        <v>44467</v>
      </c>
      <c r="C243" s="32" t="s">
        <v>201</v>
      </c>
      <c r="D243" s="11">
        <v>1</v>
      </c>
      <c r="E243" s="49" t="s">
        <v>209</v>
      </c>
      <c r="F243" s="48">
        <v>174.75</v>
      </c>
      <c r="G243" s="48">
        <v>99.75</v>
      </c>
      <c r="H243" s="48"/>
      <c r="I243" s="90">
        <f t="shared" si="9"/>
        <v>99.75</v>
      </c>
    </row>
    <row r="244" spans="1:9" ht="43.2" x14ac:dyDescent="0.3">
      <c r="A244" s="50" t="s">
        <v>200</v>
      </c>
      <c r="B244" s="46">
        <v>44467</v>
      </c>
      <c r="C244" s="32" t="s">
        <v>201</v>
      </c>
      <c r="D244" s="11">
        <v>300</v>
      </c>
      <c r="E244" s="49" t="s">
        <v>210</v>
      </c>
      <c r="F244" s="48">
        <v>2.59</v>
      </c>
      <c r="G244" s="48">
        <v>404.97</v>
      </c>
      <c r="H244" s="48"/>
      <c r="I244" s="90">
        <f t="shared" si="9"/>
        <v>404.97</v>
      </c>
    </row>
    <row r="245" spans="1:9" x14ac:dyDescent="0.3">
      <c r="A245" s="50" t="s">
        <v>211</v>
      </c>
      <c r="B245" s="46">
        <v>44551</v>
      </c>
      <c r="C245" s="32" t="s">
        <v>201</v>
      </c>
      <c r="D245" s="11">
        <v>4</v>
      </c>
      <c r="E245" s="49" t="s">
        <v>212</v>
      </c>
      <c r="F245" s="48">
        <v>39.99</v>
      </c>
      <c r="G245" s="48">
        <f>+D245*F245</f>
        <v>159.96</v>
      </c>
      <c r="H245" s="53"/>
      <c r="I245" s="90">
        <f t="shared" si="9"/>
        <v>159.96</v>
      </c>
    </row>
    <row r="246" spans="1:9" x14ac:dyDescent="0.3">
      <c r="A246" s="50" t="s">
        <v>211</v>
      </c>
      <c r="B246" s="46">
        <v>44551</v>
      </c>
      <c r="C246" s="32" t="s">
        <v>201</v>
      </c>
      <c r="D246" s="11">
        <v>6</v>
      </c>
      <c r="E246" s="49" t="s">
        <v>213</v>
      </c>
      <c r="F246" s="48">
        <v>21.08</v>
      </c>
      <c r="G246" s="48">
        <f>+D246*F246</f>
        <v>126.47999999999999</v>
      </c>
      <c r="H246" s="53"/>
      <c r="I246" s="90">
        <f t="shared" si="9"/>
        <v>126.47999999999999</v>
      </c>
    </row>
    <row r="247" spans="1:9" x14ac:dyDescent="0.3">
      <c r="A247" s="50" t="s">
        <v>211</v>
      </c>
      <c r="B247" s="46">
        <v>44551</v>
      </c>
      <c r="C247" s="32" t="s">
        <v>201</v>
      </c>
      <c r="D247" s="11">
        <v>2</v>
      </c>
      <c r="E247" s="49" t="s">
        <v>214</v>
      </c>
      <c r="F247" s="48">
        <v>56.99</v>
      </c>
      <c r="G247" s="48">
        <v>113.98</v>
      </c>
      <c r="H247" s="53"/>
      <c r="I247" s="90">
        <f t="shared" si="9"/>
        <v>113.98</v>
      </c>
    </row>
    <row r="248" spans="1:9" x14ac:dyDescent="0.3">
      <c r="A248" s="50" t="s">
        <v>215</v>
      </c>
      <c r="B248" s="46">
        <v>44551</v>
      </c>
      <c r="C248" s="32" t="s">
        <v>201</v>
      </c>
      <c r="D248" s="11">
        <v>2</v>
      </c>
      <c r="E248" s="49" t="s">
        <v>216</v>
      </c>
      <c r="F248" s="48">
        <v>56.99</v>
      </c>
      <c r="G248" s="48">
        <v>113.98</v>
      </c>
      <c r="H248" s="53"/>
      <c r="I248" s="90">
        <f t="shared" si="9"/>
        <v>113.98</v>
      </c>
    </row>
    <row r="249" spans="1:9" x14ac:dyDescent="0.3">
      <c r="A249" s="50" t="s">
        <v>217</v>
      </c>
      <c r="B249" s="46">
        <v>44551</v>
      </c>
      <c r="C249" s="32" t="s">
        <v>201</v>
      </c>
      <c r="D249" s="11">
        <v>1</v>
      </c>
      <c r="E249" s="49" t="s">
        <v>218</v>
      </c>
      <c r="F249" s="48">
        <v>69.95</v>
      </c>
      <c r="G249" s="48">
        <v>69.95</v>
      </c>
      <c r="H249" s="48">
        <v>30.28</v>
      </c>
      <c r="I249" s="90">
        <f t="shared" si="9"/>
        <v>100.23</v>
      </c>
    </row>
    <row r="250" spans="1:9" x14ac:dyDescent="0.3">
      <c r="A250" s="50" t="s">
        <v>217</v>
      </c>
      <c r="B250" s="46">
        <v>44551</v>
      </c>
      <c r="C250" s="32" t="s">
        <v>201</v>
      </c>
      <c r="D250" s="11">
        <v>1</v>
      </c>
      <c r="E250" s="49" t="s">
        <v>219</v>
      </c>
      <c r="F250" s="48">
        <v>76</v>
      </c>
      <c r="G250" s="48">
        <v>76</v>
      </c>
      <c r="H250" s="48"/>
      <c r="I250" s="90">
        <f t="shared" si="9"/>
        <v>76</v>
      </c>
    </row>
    <row r="251" spans="1:9" ht="28.8" x14ac:dyDescent="0.3">
      <c r="A251" s="50" t="s">
        <v>217</v>
      </c>
      <c r="B251" s="46">
        <v>44551</v>
      </c>
      <c r="C251" s="32" t="s">
        <v>201</v>
      </c>
      <c r="D251" s="11">
        <v>1</v>
      </c>
      <c r="E251" s="49" t="s">
        <v>220</v>
      </c>
      <c r="F251" s="48">
        <v>39.99</v>
      </c>
      <c r="G251" s="48">
        <v>39.99</v>
      </c>
      <c r="H251" s="48"/>
      <c r="I251" s="90">
        <f t="shared" si="9"/>
        <v>39.99</v>
      </c>
    </row>
    <row r="252" spans="1:9" ht="28.8" x14ac:dyDescent="0.3">
      <c r="A252" s="50" t="s">
        <v>217</v>
      </c>
      <c r="B252" s="46">
        <v>44551</v>
      </c>
      <c r="C252" s="32" t="s">
        <v>201</v>
      </c>
      <c r="D252" s="11">
        <v>3</v>
      </c>
      <c r="E252" s="49" t="s">
        <v>221</v>
      </c>
      <c r="F252" s="48">
        <v>28</v>
      </c>
      <c r="G252" s="48">
        <v>84</v>
      </c>
      <c r="H252" s="48"/>
      <c r="I252" s="90">
        <f t="shared" si="9"/>
        <v>84</v>
      </c>
    </row>
    <row r="253" spans="1:9" x14ac:dyDescent="0.3">
      <c r="A253" s="50" t="s">
        <v>217</v>
      </c>
      <c r="B253" s="46">
        <v>44551</v>
      </c>
      <c r="C253" s="32" t="s">
        <v>201</v>
      </c>
      <c r="D253" s="11">
        <v>3</v>
      </c>
      <c r="E253" s="49" t="s">
        <v>222</v>
      </c>
      <c r="F253" s="48">
        <v>20</v>
      </c>
      <c r="G253" s="48">
        <v>60</v>
      </c>
      <c r="H253" s="53"/>
      <c r="I253" s="90">
        <f t="shared" si="9"/>
        <v>60</v>
      </c>
    </row>
    <row r="254" spans="1:9" ht="15" thickBot="1" x14ac:dyDescent="0.35">
      <c r="A254" s="91" t="s">
        <v>217</v>
      </c>
      <c r="B254" s="92">
        <v>44551</v>
      </c>
      <c r="C254" s="93" t="s">
        <v>201</v>
      </c>
      <c r="D254" s="94">
        <v>26</v>
      </c>
      <c r="E254" s="95" t="s">
        <v>223</v>
      </c>
      <c r="F254" s="96">
        <v>3.95</v>
      </c>
      <c r="G254" s="96">
        <v>102.7</v>
      </c>
      <c r="H254" s="96"/>
      <c r="I254" s="97">
        <f t="shared" si="9"/>
        <v>102.7</v>
      </c>
    </row>
    <row r="256" spans="1:9" ht="28.8" x14ac:dyDescent="0.3">
      <c r="A256" s="50" t="s">
        <v>224</v>
      </c>
      <c r="B256" s="46">
        <v>44467</v>
      </c>
      <c r="C256" s="32" t="s">
        <v>225</v>
      </c>
      <c r="D256" s="11">
        <v>8</v>
      </c>
      <c r="E256" s="49" t="s">
        <v>226</v>
      </c>
      <c r="F256" s="48">
        <v>76</v>
      </c>
      <c r="G256" s="48">
        <v>608</v>
      </c>
      <c r="H256" s="53"/>
      <c r="I256" s="90">
        <f t="shared" ref="I256:I261" si="10">+H256+G256</f>
        <v>608</v>
      </c>
    </row>
    <row r="257" spans="1:9" ht="28.8" x14ac:dyDescent="0.3">
      <c r="A257" s="50" t="s">
        <v>224</v>
      </c>
      <c r="B257" s="46">
        <v>44467</v>
      </c>
      <c r="C257" s="32" t="s">
        <v>225</v>
      </c>
      <c r="D257" s="11">
        <v>1</v>
      </c>
      <c r="E257" s="49" t="s">
        <v>227</v>
      </c>
      <c r="F257" s="48">
        <v>76</v>
      </c>
      <c r="G257" s="48">
        <v>76</v>
      </c>
      <c r="H257" s="53"/>
      <c r="I257" s="90">
        <f t="shared" si="10"/>
        <v>76</v>
      </c>
    </row>
    <row r="258" spans="1:9" ht="28.8" x14ac:dyDescent="0.3">
      <c r="A258" s="50" t="s">
        <v>224</v>
      </c>
      <c r="B258" s="46">
        <v>44467</v>
      </c>
      <c r="C258" s="32" t="s">
        <v>225</v>
      </c>
      <c r="D258" s="11">
        <v>1</v>
      </c>
      <c r="E258" s="49" t="s">
        <v>228</v>
      </c>
      <c r="F258" s="48">
        <v>5.5</v>
      </c>
      <c r="G258" s="48">
        <v>5.5</v>
      </c>
      <c r="H258" s="53"/>
      <c r="I258" s="90">
        <f t="shared" si="10"/>
        <v>5.5</v>
      </c>
    </row>
    <row r="259" spans="1:9" ht="28.8" x14ac:dyDescent="0.3">
      <c r="A259" s="50" t="s">
        <v>224</v>
      </c>
      <c r="B259" s="46">
        <v>44467</v>
      </c>
      <c r="C259" s="32" t="s">
        <v>225</v>
      </c>
      <c r="D259" s="11">
        <v>1</v>
      </c>
      <c r="E259" s="49" t="s">
        <v>229</v>
      </c>
      <c r="F259" s="48">
        <v>5.5</v>
      </c>
      <c r="G259" s="48">
        <v>5.5</v>
      </c>
      <c r="H259" s="53"/>
      <c r="I259" s="90">
        <f t="shared" si="10"/>
        <v>5.5</v>
      </c>
    </row>
    <row r="260" spans="1:9" ht="28.8" x14ac:dyDescent="0.3">
      <c r="A260" s="50" t="s">
        <v>224</v>
      </c>
      <c r="B260" s="46">
        <v>44467</v>
      </c>
      <c r="C260" s="32" t="s">
        <v>225</v>
      </c>
      <c r="D260" s="11">
        <v>1</v>
      </c>
      <c r="E260" s="49" t="s">
        <v>230</v>
      </c>
      <c r="F260" s="48">
        <v>5.5</v>
      </c>
      <c r="G260" s="48">
        <v>5.5</v>
      </c>
      <c r="H260" s="53"/>
      <c r="I260" s="90">
        <f t="shared" si="10"/>
        <v>5.5</v>
      </c>
    </row>
    <row r="261" spans="1:9" ht="43.8" thickBot="1" x14ac:dyDescent="0.35">
      <c r="A261" s="91" t="s">
        <v>224</v>
      </c>
      <c r="B261" s="92">
        <v>44467</v>
      </c>
      <c r="C261" s="93" t="s">
        <v>225</v>
      </c>
      <c r="D261" s="94">
        <v>4</v>
      </c>
      <c r="E261" s="95" t="s">
        <v>231</v>
      </c>
      <c r="F261" s="96">
        <v>280</v>
      </c>
      <c r="G261" s="96">
        <v>1120</v>
      </c>
      <c r="H261" s="98"/>
      <c r="I261" s="97">
        <f t="shared" si="10"/>
        <v>1120</v>
      </c>
    </row>
    <row r="263" spans="1:9" x14ac:dyDescent="0.3">
      <c r="E263" s="108" t="s">
        <v>232</v>
      </c>
      <c r="I263" s="53">
        <f>SUM(I207:I262)+G191+G109+G88</f>
        <v>286159.61000000004</v>
      </c>
    </row>
    <row r="264" spans="1:9" ht="28.8" x14ac:dyDescent="0.3">
      <c r="E264" s="108" t="s">
        <v>233</v>
      </c>
      <c r="I264" s="53">
        <f>SUM(I207:I261)+I202+I197+I191+I109+I88</f>
        <v>304703.80000000005</v>
      </c>
    </row>
    <row r="266" spans="1:9" ht="15.6" x14ac:dyDescent="0.3">
      <c r="E266" s="109" t="s">
        <v>234</v>
      </c>
      <c r="F266" s="110"/>
      <c r="G266" s="111"/>
      <c r="H266" s="112"/>
      <c r="I266" s="113">
        <f>+I264-I263</f>
        <v>18544.190000000002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F607-99D0-4186-AFB2-40A81E5141EC}">
  <dimension ref="A1:J244"/>
  <sheetViews>
    <sheetView tabSelected="1" workbookViewId="0">
      <pane ySplit="5" topLeftCell="A6" activePane="bottomLeft" state="frozen"/>
      <selection pane="bottomLeft" activeCell="E5" sqref="E5"/>
    </sheetView>
  </sheetViews>
  <sheetFormatPr defaultColWidth="15.6640625" defaultRowHeight="14.4" x14ac:dyDescent="0.3"/>
  <cols>
    <col min="1" max="1" width="7.33203125" style="50" hidden="1" customWidth="1"/>
    <col min="2" max="2" width="11.109375" style="46" hidden="1" customWidth="1"/>
    <col min="3" max="3" width="29.109375" style="32" customWidth="1"/>
    <col min="4" max="4" width="8.77734375" style="11" customWidth="1"/>
    <col min="5" max="5" width="47" style="50" customWidth="1"/>
    <col min="6" max="6" width="10.6640625" style="52" customWidth="1"/>
    <col min="7" max="7" width="15" style="48" customWidth="1"/>
    <col min="8" max="8" width="9.6640625" style="137" customWidth="1"/>
    <col min="9" max="9" width="12.44140625" customWidth="1"/>
  </cols>
  <sheetData>
    <row r="1" spans="1:9" ht="15.6" x14ac:dyDescent="0.3">
      <c r="C1" s="145" t="s">
        <v>280</v>
      </c>
    </row>
    <row r="2" spans="1:9" ht="15.6" x14ac:dyDescent="0.3">
      <c r="A2" s="5"/>
      <c r="C2" s="144" t="s">
        <v>277</v>
      </c>
    </row>
    <row r="3" spans="1:9" ht="15.6" x14ac:dyDescent="0.3">
      <c r="A3" s="5"/>
      <c r="C3" s="144" t="s">
        <v>278</v>
      </c>
    </row>
    <row r="4" spans="1:9" ht="15.6" x14ac:dyDescent="0.3">
      <c r="A4" s="5"/>
      <c r="C4" s="144" t="s">
        <v>279</v>
      </c>
    </row>
    <row r="5" spans="1:9" ht="57.6" x14ac:dyDescent="0.3">
      <c r="A5" s="10" t="s">
        <v>11</v>
      </c>
      <c r="B5" s="7" t="s">
        <v>2</v>
      </c>
      <c r="C5" s="47" t="s">
        <v>15</v>
      </c>
      <c r="D5" s="51" t="s">
        <v>0</v>
      </c>
      <c r="E5" s="47" t="s">
        <v>3</v>
      </c>
      <c r="F5" s="6" t="s">
        <v>18</v>
      </c>
      <c r="G5" s="45" t="s">
        <v>69</v>
      </c>
      <c r="H5" s="143" t="s">
        <v>67</v>
      </c>
      <c r="I5" s="54" t="s">
        <v>68</v>
      </c>
    </row>
    <row r="6" spans="1:9" x14ac:dyDescent="0.3">
      <c r="A6" s="69" t="s">
        <v>156</v>
      </c>
      <c r="B6" s="70">
        <v>44411</v>
      </c>
      <c r="C6" s="71" t="s">
        <v>157</v>
      </c>
      <c r="D6" s="72">
        <v>1</v>
      </c>
      <c r="E6" s="73" t="s">
        <v>158</v>
      </c>
      <c r="F6" s="74">
        <v>551</v>
      </c>
      <c r="G6" s="74">
        <v>551</v>
      </c>
      <c r="H6" s="72">
        <v>1</v>
      </c>
      <c r="I6" s="76">
        <f t="shared" ref="I6:I11" si="0">+F6*H6</f>
        <v>551</v>
      </c>
    </row>
    <row r="7" spans="1:9" x14ac:dyDescent="0.3">
      <c r="A7" s="69" t="s">
        <v>156</v>
      </c>
      <c r="B7" s="70">
        <v>44411</v>
      </c>
      <c r="C7" s="71" t="s">
        <v>157</v>
      </c>
      <c r="D7" s="72">
        <v>1</v>
      </c>
      <c r="E7" s="73" t="s">
        <v>159</v>
      </c>
      <c r="F7" s="74">
        <v>85</v>
      </c>
      <c r="G7" s="74">
        <v>85</v>
      </c>
      <c r="H7" s="72">
        <v>1</v>
      </c>
      <c r="I7" s="76">
        <f t="shared" si="0"/>
        <v>85</v>
      </c>
    </row>
    <row r="8" spans="1:9" x14ac:dyDescent="0.3">
      <c r="A8" s="69" t="s">
        <v>156</v>
      </c>
      <c r="B8" s="70">
        <v>44411</v>
      </c>
      <c r="C8" s="71" t="s">
        <v>157</v>
      </c>
      <c r="D8" s="72">
        <v>1</v>
      </c>
      <c r="E8" s="73" t="s">
        <v>160</v>
      </c>
      <c r="F8" s="74">
        <v>65</v>
      </c>
      <c r="G8" s="74">
        <v>65</v>
      </c>
      <c r="H8" s="72">
        <v>1</v>
      </c>
      <c r="I8" s="76">
        <f t="shared" si="0"/>
        <v>65</v>
      </c>
    </row>
    <row r="9" spans="1:9" x14ac:dyDescent="0.3">
      <c r="A9" s="69" t="s">
        <v>156</v>
      </c>
      <c r="B9" s="70">
        <v>44411</v>
      </c>
      <c r="C9" s="71" t="s">
        <v>157</v>
      </c>
      <c r="D9" s="72">
        <v>1</v>
      </c>
      <c r="E9" s="73" t="s">
        <v>161</v>
      </c>
      <c r="F9" s="74">
        <v>59</v>
      </c>
      <c r="G9" s="74">
        <v>59</v>
      </c>
      <c r="H9" s="72">
        <v>1</v>
      </c>
      <c r="I9" s="76">
        <f t="shared" si="0"/>
        <v>59</v>
      </c>
    </row>
    <row r="10" spans="1:9" x14ac:dyDescent="0.3">
      <c r="A10" s="69" t="s">
        <v>156</v>
      </c>
      <c r="B10" s="70">
        <v>44411</v>
      </c>
      <c r="C10" s="71" t="s">
        <v>157</v>
      </c>
      <c r="D10" s="72">
        <v>1</v>
      </c>
      <c r="E10" s="73" t="s">
        <v>162</v>
      </c>
      <c r="F10" s="74">
        <v>15</v>
      </c>
      <c r="G10" s="74">
        <v>15</v>
      </c>
      <c r="H10" s="72">
        <v>1</v>
      </c>
      <c r="I10" s="76">
        <f t="shared" si="0"/>
        <v>15</v>
      </c>
    </row>
    <row r="11" spans="1:9" ht="28.8" x14ac:dyDescent="0.3">
      <c r="A11" s="69" t="s">
        <v>163</v>
      </c>
      <c r="B11" s="70">
        <v>44459</v>
      </c>
      <c r="C11" s="71" t="s">
        <v>164</v>
      </c>
      <c r="D11" s="72">
        <v>6</v>
      </c>
      <c r="E11" s="73" t="s">
        <v>165</v>
      </c>
      <c r="F11" s="74">
        <v>100</v>
      </c>
      <c r="G11" s="74">
        <v>600</v>
      </c>
      <c r="H11" s="72">
        <v>6</v>
      </c>
      <c r="I11" s="76">
        <f t="shared" si="0"/>
        <v>600</v>
      </c>
    </row>
    <row r="12" spans="1:9" x14ac:dyDescent="0.3">
      <c r="A12" s="69" t="s">
        <v>166</v>
      </c>
      <c r="B12" s="70">
        <v>44564</v>
      </c>
      <c r="C12" s="71" t="s">
        <v>167</v>
      </c>
      <c r="D12" s="72">
        <v>4</v>
      </c>
      <c r="E12" s="73" t="s">
        <v>255</v>
      </c>
      <c r="F12" s="74">
        <v>44.95</v>
      </c>
      <c r="G12" s="74">
        <v>179.8</v>
      </c>
      <c r="H12" s="72">
        <v>4</v>
      </c>
      <c r="I12" s="76">
        <f>+F12*H12+5</f>
        <v>184.8</v>
      </c>
    </row>
    <row r="13" spans="1:9" x14ac:dyDescent="0.3">
      <c r="A13" s="69" t="s">
        <v>171</v>
      </c>
      <c r="B13" s="70">
        <v>44564</v>
      </c>
      <c r="C13" s="71" t="s">
        <v>167</v>
      </c>
      <c r="D13" s="72">
        <v>4</v>
      </c>
      <c r="E13" s="73" t="s">
        <v>255</v>
      </c>
      <c r="F13" s="74">
        <v>44.95</v>
      </c>
      <c r="G13" s="74">
        <v>186.75</v>
      </c>
      <c r="H13" s="72">
        <v>4</v>
      </c>
      <c r="I13" s="76">
        <f>+F13*H13+6.95</f>
        <v>186.75</v>
      </c>
    </row>
    <row r="14" spans="1:9" x14ac:dyDescent="0.3">
      <c r="A14" s="69" t="s">
        <v>166</v>
      </c>
      <c r="B14" s="70">
        <v>44564</v>
      </c>
      <c r="C14" s="71" t="s">
        <v>167</v>
      </c>
      <c r="D14" s="72">
        <v>1</v>
      </c>
      <c r="E14" s="73" t="s">
        <v>253</v>
      </c>
      <c r="F14" s="74">
        <v>50.95</v>
      </c>
      <c r="G14" s="74">
        <v>50.95</v>
      </c>
      <c r="H14" s="72">
        <v>1</v>
      </c>
      <c r="I14" s="76">
        <f>+F14*H14</f>
        <v>50.95</v>
      </c>
    </row>
    <row r="15" spans="1:9" x14ac:dyDescent="0.3">
      <c r="A15" s="69" t="s">
        <v>166</v>
      </c>
      <c r="B15" s="70">
        <v>44564</v>
      </c>
      <c r="C15" s="71" t="s">
        <v>167</v>
      </c>
      <c r="D15" s="72">
        <v>1</v>
      </c>
      <c r="E15" s="73" t="s">
        <v>254</v>
      </c>
      <c r="F15" s="74">
        <v>183.97</v>
      </c>
      <c r="G15" s="74">
        <v>183.97</v>
      </c>
      <c r="H15" s="72">
        <v>1</v>
      </c>
      <c r="I15" s="76">
        <f>+F15*H15</f>
        <v>183.97</v>
      </c>
    </row>
    <row r="16" spans="1:9" ht="57.6" x14ac:dyDescent="0.3">
      <c r="A16" s="69" t="s">
        <v>173</v>
      </c>
      <c r="B16" s="70">
        <v>44467</v>
      </c>
      <c r="C16" s="71" t="s">
        <v>174</v>
      </c>
      <c r="D16" s="72">
        <v>1</v>
      </c>
      <c r="E16" s="73" t="s">
        <v>249</v>
      </c>
      <c r="F16" s="74">
        <f>45+9.99</f>
        <v>54.99</v>
      </c>
      <c r="G16" s="74">
        <f>45+9.99</f>
        <v>54.99</v>
      </c>
      <c r="H16" s="72">
        <v>1</v>
      </c>
      <c r="I16" s="76">
        <f>+G16*H16</f>
        <v>54.99</v>
      </c>
    </row>
    <row r="17" spans="1:9" x14ac:dyDescent="0.3">
      <c r="A17" s="69" t="s">
        <v>183</v>
      </c>
      <c r="B17" s="70">
        <v>44662</v>
      </c>
      <c r="C17" s="71" t="s">
        <v>177</v>
      </c>
      <c r="D17" s="72">
        <v>2</v>
      </c>
      <c r="E17" s="73" t="s">
        <v>184</v>
      </c>
      <c r="F17" s="74">
        <v>620</v>
      </c>
      <c r="G17" s="74">
        <v>1240</v>
      </c>
      <c r="H17" s="72">
        <v>2</v>
      </c>
      <c r="I17" s="76">
        <f t="shared" ref="I17:I80" si="1">+F17*H17</f>
        <v>1240</v>
      </c>
    </row>
    <row r="18" spans="1:9" x14ac:dyDescent="0.3">
      <c r="A18" s="69" t="s">
        <v>176</v>
      </c>
      <c r="B18" s="70">
        <v>44662</v>
      </c>
      <c r="C18" s="71" t="s">
        <v>177</v>
      </c>
      <c r="D18" s="72">
        <v>30</v>
      </c>
      <c r="E18" s="73" t="s">
        <v>178</v>
      </c>
      <c r="F18" s="74">
        <v>620</v>
      </c>
      <c r="G18" s="74">
        <f>+D18*F18</f>
        <v>18600</v>
      </c>
      <c r="H18" s="72">
        <v>30</v>
      </c>
      <c r="I18" s="76">
        <f t="shared" si="1"/>
        <v>18600</v>
      </c>
    </row>
    <row r="19" spans="1:9" x14ac:dyDescent="0.3">
      <c r="A19" s="69" t="s">
        <v>183</v>
      </c>
      <c r="B19" s="70">
        <v>44662</v>
      </c>
      <c r="C19" s="71" t="s">
        <v>177</v>
      </c>
      <c r="D19" s="72">
        <v>3</v>
      </c>
      <c r="E19" s="73" t="s">
        <v>185</v>
      </c>
      <c r="F19" s="74">
        <v>249</v>
      </c>
      <c r="G19" s="74">
        <v>747</v>
      </c>
      <c r="H19" s="72">
        <v>3</v>
      </c>
      <c r="I19" s="76">
        <f t="shared" si="1"/>
        <v>747</v>
      </c>
    </row>
    <row r="20" spans="1:9" x14ac:dyDescent="0.3">
      <c r="A20" s="69" t="s">
        <v>181</v>
      </c>
      <c r="B20" s="70">
        <v>44662</v>
      </c>
      <c r="C20" s="71" t="s">
        <v>177</v>
      </c>
      <c r="D20" s="72">
        <v>6</v>
      </c>
      <c r="E20" s="73" t="s">
        <v>182</v>
      </c>
      <c r="F20" s="74">
        <v>269</v>
      </c>
      <c r="G20" s="74">
        <v>1614</v>
      </c>
      <c r="H20" s="72">
        <v>6</v>
      </c>
      <c r="I20" s="76">
        <f t="shared" si="1"/>
        <v>1614</v>
      </c>
    </row>
    <row r="21" spans="1:9" ht="28.8" x14ac:dyDescent="0.3">
      <c r="A21" s="69" t="s">
        <v>176</v>
      </c>
      <c r="B21" s="70">
        <v>44662</v>
      </c>
      <c r="C21" s="71" t="s">
        <v>177</v>
      </c>
      <c r="D21" s="72">
        <v>14</v>
      </c>
      <c r="E21" s="73" t="s">
        <v>179</v>
      </c>
      <c r="F21" s="74">
        <v>890</v>
      </c>
      <c r="G21" s="74">
        <f>+D21*F21</f>
        <v>12460</v>
      </c>
      <c r="H21" s="72">
        <v>14</v>
      </c>
      <c r="I21" s="76">
        <f t="shared" si="1"/>
        <v>12460</v>
      </c>
    </row>
    <row r="22" spans="1:9" ht="28.8" x14ac:dyDescent="0.3">
      <c r="A22" s="69" t="s">
        <v>176</v>
      </c>
      <c r="B22" s="70">
        <v>44662</v>
      </c>
      <c r="C22" s="71" t="s">
        <v>177</v>
      </c>
      <c r="D22" s="72">
        <v>18</v>
      </c>
      <c r="E22" s="73" t="s">
        <v>180</v>
      </c>
      <c r="F22" s="74">
        <v>350</v>
      </c>
      <c r="G22" s="74">
        <f>+D22*F22</f>
        <v>6300</v>
      </c>
      <c r="H22" s="72">
        <v>18</v>
      </c>
      <c r="I22" s="76">
        <f t="shared" si="1"/>
        <v>6300</v>
      </c>
    </row>
    <row r="23" spans="1:9" x14ac:dyDescent="0.3">
      <c r="A23" s="69" t="s">
        <v>79</v>
      </c>
      <c r="B23" s="70">
        <v>44662</v>
      </c>
      <c r="C23" s="71" t="s">
        <v>71</v>
      </c>
      <c r="D23" s="83">
        <v>0</v>
      </c>
      <c r="E23" s="127" t="s">
        <v>90</v>
      </c>
      <c r="F23" s="84">
        <v>1995</v>
      </c>
      <c r="G23" s="84">
        <v>0</v>
      </c>
      <c r="H23" s="128">
        <v>1</v>
      </c>
      <c r="I23" s="76">
        <f t="shared" si="1"/>
        <v>1995</v>
      </c>
    </row>
    <row r="24" spans="1:9" x14ac:dyDescent="0.3">
      <c r="A24" s="69" t="s">
        <v>79</v>
      </c>
      <c r="B24" s="70">
        <v>44662</v>
      </c>
      <c r="C24" s="71" t="s">
        <v>71</v>
      </c>
      <c r="D24" s="83">
        <v>0</v>
      </c>
      <c r="E24" s="127" t="s">
        <v>91</v>
      </c>
      <c r="F24" s="84">
        <v>2295</v>
      </c>
      <c r="G24" s="84">
        <v>0</v>
      </c>
      <c r="H24" s="128">
        <v>1</v>
      </c>
      <c r="I24" s="76">
        <f t="shared" si="1"/>
        <v>2295</v>
      </c>
    </row>
    <row r="25" spans="1:9" ht="28.8" x14ac:dyDescent="0.3">
      <c r="A25" s="69" t="s">
        <v>75</v>
      </c>
      <c r="B25" s="70">
        <v>44662</v>
      </c>
      <c r="C25" s="71" t="s">
        <v>71</v>
      </c>
      <c r="D25" s="72">
        <v>1</v>
      </c>
      <c r="E25" s="73" t="s">
        <v>76</v>
      </c>
      <c r="F25" s="74">
        <v>1995</v>
      </c>
      <c r="G25" s="74">
        <v>1995</v>
      </c>
      <c r="H25" s="129">
        <v>1</v>
      </c>
      <c r="I25" s="76">
        <f t="shared" si="1"/>
        <v>1995</v>
      </c>
    </row>
    <row r="26" spans="1:9" x14ac:dyDescent="0.3">
      <c r="A26" s="130">
        <v>63926</v>
      </c>
      <c r="B26" s="70">
        <v>44662</v>
      </c>
      <c r="C26" s="71" t="s">
        <v>71</v>
      </c>
      <c r="D26" s="83">
        <v>0</v>
      </c>
      <c r="E26" s="127" t="s">
        <v>86</v>
      </c>
      <c r="F26" s="84">
        <v>1995</v>
      </c>
      <c r="G26" s="84">
        <v>0</v>
      </c>
      <c r="H26" s="83">
        <v>2</v>
      </c>
      <c r="I26" s="76">
        <f t="shared" si="1"/>
        <v>3990</v>
      </c>
    </row>
    <row r="27" spans="1:9" ht="28.8" x14ac:dyDescent="0.3">
      <c r="A27" s="69" t="s">
        <v>70</v>
      </c>
      <c r="B27" s="70">
        <v>44662</v>
      </c>
      <c r="C27" s="71" t="s">
        <v>71</v>
      </c>
      <c r="D27" s="72">
        <v>7</v>
      </c>
      <c r="E27" s="73" t="s">
        <v>72</v>
      </c>
      <c r="F27" s="74">
        <v>1995</v>
      </c>
      <c r="G27" s="74">
        <f>+D27*F27</f>
        <v>13965</v>
      </c>
      <c r="H27" s="83">
        <v>3</v>
      </c>
      <c r="I27" s="76">
        <f t="shared" si="1"/>
        <v>5985</v>
      </c>
    </row>
    <row r="28" spans="1:9" x14ac:dyDescent="0.3">
      <c r="A28" s="130">
        <v>63926</v>
      </c>
      <c r="B28" s="70">
        <v>44662</v>
      </c>
      <c r="C28" s="71" t="s">
        <v>71</v>
      </c>
      <c r="D28" s="83">
        <v>0</v>
      </c>
      <c r="E28" s="127" t="s">
        <v>85</v>
      </c>
      <c r="F28" s="84">
        <v>1495</v>
      </c>
      <c r="G28" s="84">
        <v>0</v>
      </c>
      <c r="H28" s="83">
        <v>2</v>
      </c>
      <c r="I28" s="76">
        <f t="shared" si="1"/>
        <v>2990</v>
      </c>
    </row>
    <row r="29" spans="1:9" x14ac:dyDescent="0.3">
      <c r="A29" s="69" t="s">
        <v>75</v>
      </c>
      <c r="B29" s="70">
        <v>44662</v>
      </c>
      <c r="C29" s="71" t="s">
        <v>71</v>
      </c>
      <c r="D29" s="83">
        <v>0</v>
      </c>
      <c r="E29" s="127" t="s">
        <v>85</v>
      </c>
      <c r="F29" s="84">
        <v>1495</v>
      </c>
      <c r="G29" s="84">
        <v>0</v>
      </c>
      <c r="H29" s="128">
        <v>2</v>
      </c>
      <c r="I29" s="76">
        <f t="shared" si="1"/>
        <v>2990</v>
      </c>
    </row>
    <row r="30" spans="1:9" x14ac:dyDescent="0.3">
      <c r="A30" s="69" t="s">
        <v>70</v>
      </c>
      <c r="B30" s="70">
        <v>44662</v>
      </c>
      <c r="C30" s="71" t="s">
        <v>71</v>
      </c>
      <c r="D30" s="72">
        <v>8</v>
      </c>
      <c r="E30" s="73" t="s">
        <v>73</v>
      </c>
      <c r="F30" s="74">
        <v>1495</v>
      </c>
      <c r="G30" s="74">
        <f>+D30*F30</f>
        <v>11960</v>
      </c>
      <c r="H30" s="83">
        <v>2</v>
      </c>
      <c r="I30" s="76">
        <f t="shared" si="1"/>
        <v>2990</v>
      </c>
    </row>
    <row r="31" spans="1:9" ht="28.8" x14ac:dyDescent="0.3">
      <c r="A31" s="69" t="s">
        <v>75</v>
      </c>
      <c r="B31" s="70">
        <v>44662</v>
      </c>
      <c r="C31" s="71" t="s">
        <v>71</v>
      </c>
      <c r="D31" s="72">
        <v>2</v>
      </c>
      <c r="E31" s="73" t="s">
        <v>77</v>
      </c>
      <c r="F31" s="74">
        <v>1995</v>
      </c>
      <c r="G31" s="74">
        <v>3990</v>
      </c>
      <c r="H31" s="129">
        <v>2</v>
      </c>
      <c r="I31" s="76">
        <f t="shared" si="1"/>
        <v>3990</v>
      </c>
    </row>
    <row r="32" spans="1:9" x14ac:dyDescent="0.3">
      <c r="A32" s="130">
        <v>63925</v>
      </c>
      <c r="B32" s="70">
        <v>44662</v>
      </c>
      <c r="C32" s="71" t="s">
        <v>71</v>
      </c>
      <c r="D32" s="83">
        <v>0</v>
      </c>
      <c r="E32" s="127" t="s">
        <v>84</v>
      </c>
      <c r="F32" s="84">
        <v>649</v>
      </c>
      <c r="G32" s="84">
        <v>0</v>
      </c>
      <c r="H32" s="83">
        <v>3</v>
      </c>
      <c r="I32" s="76">
        <f t="shared" si="1"/>
        <v>1947</v>
      </c>
    </row>
    <row r="33" spans="1:9" x14ac:dyDescent="0.3">
      <c r="A33" s="130">
        <v>63926</v>
      </c>
      <c r="B33" s="70">
        <v>44662</v>
      </c>
      <c r="C33" s="71" t="s">
        <v>71</v>
      </c>
      <c r="D33" s="83">
        <v>0</v>
      </c>
      <c r="E33" s="127" t="s">
        <v>84</v>
      </c>
      <c r="F33" s="84">
        <v>649</v>
      </c>
      <c r="G33" s="84">
        <v>0</v>
      </c>
      <c r="H33" s="83">
        <v>4</v>
      </c>
      <c r="I33" s="76">
        <f t="shared" si="1"/>
        <v>2596</v>
      </c>
    </row>
    <row r="34" spans="1:9" ht="28.8" x14ac:dyDescent="0.3">
      <c r="A34" s="69" t="s">
        <v>70</v>
      </c>
      <c r="B34" s="70">
        <v>44662</v>
      </c>
      <c r="C34" s="71" t="s">
        <v>71</v>
      </c>
      <c r="D34" s="72">
        <v>10</v>
      </c>
      <c r="E34" s="73" t="s">
        <v>74</v>
      </c>
      <c r="F34" s="74">
        <v>649</v>
      </c>
      <c r="G34" s="74">
        <f>+D34*F34</f>
        <v>6490</v>
      </c>
      <c r="H34" s="83">
        <v>2</v>
      </c>
      <c r="I34" s="76">
        <f t="shared" si="1"/>
        <v>1298</v>
      </c>
    </row>
    <row r="35" spans="1:9" x14ac:dyDescent="0.3">
      <c r="A35" s="69" t="s">
        <v>79</v>
      </c>
      <c r="B35" s="70">
        <v>44662</v>
      </c>
      <c r="C35" s="71" t="s">
        <v>71</v>
      </c>
      <c r="D35" s="83">
        <v>0</v>
      </c>
      <c r="E35" s="127" t="s">
        <v>87</v>
      </c>
      <c r="F35" s="84">
        <v>1495</v>
      </c>
      <c r="G35" s="84">
        <v>0</v>
      </c>
      <c r="H35" s="128">
        <v>2</v>
      </c>
      <c r="I35" s="76">
        <f t="shared" si="1"/>
        <v>2990</v>
      </c>
    </row>
    <row r="36" spans="1:9" x14ac:dyDescent="0.3">
      <c r="A36" s="69" t="s">
        <v>79</v>
      </c>
      <c r="B36" s="70">
        <v>44662</v>
      </c>
      <c r="C36" s="71" t="s">
        <v>71</v>
      </c>
      <c r="D36" s="83">
        <v>0</v>
      </c>
      <c r="E36" s="127" t="s">
        <v>88</v>
      </c>
      <c r="F36" s="84">
        <v>1995</v>
      </c>
      <c r="G36" s="84">
        <v>0</v>
      </c>
      <c r="H36" s="128">
        <v>2</v>
      </c>
      <c r="I36" s="76">
        <f t="shared" si="1"/>
        <v>3990</v>
      </c>
    </row>
    <row r="37" spans="1:9" x14ac:dyDescent="0.3">
      <c r="A37" s="69" t="s">
        <v>79</v>
      </c>
      <c r="B37" s="70">
        <v>44662</v>
      </c>
      <c r="C37" s="71" t="s">
        <v>71</v>
      </c>
      <c r="D37" s="83">
        <v>0</v>
      </c>
      <c r="E37" s="127" t="s">
        <v>89</v>
      </c>
      <c r="F37" s="84">
        <v>649</v>
      </c>
      <c r="G37" s="84">
        <v>0</v>
      </c>
      <c r="H37" s="128">
        <v>1</v>
      </c>
      <c r="I37" s="76">
        <f t="shared" si="1"/>
        <v>649</v>
      </c>
    </row>
    <row r="38" spans="1:9" x14ac:dyDescent="0.3">
      <c r="A38" s="69" t="s">
        <v>70</v>
      </c>
      <c r="B38" s="70">
        <v>44662</v>
      </c>
      <c r="C38" s="71" t="s">
        <v>71</v>
      </c>
      <c r="D38" s="83">
        <v>0</v>
      </c>
      <c r="E38" s="127" t="s">
        <v>83</v>
      </c>
      <c r="F38" s="84">
        <v>1595</v>
      </c>
      <c r="G38" s="84">
        <v>0</v>
      </c>
      <c r="H38" s="83">
        <v>4</v>
      </c>
      <c r="I38" s="76">
        <f t="shared" si="1"/>
        <v>6380</v>
      </c>
    </row>
    <row r="39" spans="1:9" ht="28.8" x14ac:dyDescent="0.3">
      <c r="A39" s="69" t="s">
        <v>75</v>
      </c>
      <c r="B39" s="70">
        <v>44662</v>
      </c>
      <c r="C39" s="71" t="s">
        <v>71</v>
      </c>
      <c r="D39" s="72">
        <v>5</v>
      </c>
      <c r="E39" s="73" t="s">
        <v>78</v>
      </c>
      <c r="F39" s="74">
        <v>1595</v>
      </c>
      <c r="G39" s="74">
        <f>+D39*F39</f>
        <v>7975</v>
      </c>
      <c r="H39" s="83">
        <v>1</v>
      </c>
      <c r="I39" s="76">
        <f t="shared" si="1"/>
        <v>1595</v>
      </c>
    </row>
    <row r="40" spans="1:9" ht="28.8" x14ac:dyDescent="0.3">
      <c r="A40" s="69" t="s">
        <v>79</v>
      </c>
      <c r="B40" s="70">
        <v>44662</v>
      </c>
      <c r="C40" s="71" t="s">
        <v>71</v>
      </c>
      <c r="D40" s="72">
        <v>2</v>
      </c>
      <c r="E40" s="73" t="s">
        <v>80</v>
      </c>
      <c r="F40" s="74">
        <v>2295</v>
      </c>
      <c r="G40" s="74">
        <v>4590</v>
      </c>
      <c r="H40" s="128">
        <v>0</v>
      </c>
      <c r="I40" s="76">
        <f t="shared" si="1"/>
        <v>0</v>
      </c>
    </row>
    <row r="41" spans="1:9" ht="28.8" x14ac:dyDescent="0.3">
      <c r="A41" s="69" t="s">
        <v>81</v>
      </c>
      <c r="B41" s="70">
        <v>44662</v>
      </c>
      <c r="C41" s="71" t="s">
        <v>71</v>
      </c>
      <c r="D41" s="72">
        <v>2</v>
      </c>
      <c r="E41" s="73" t="s">
        <v>82</v>
      </c>
      <c r="F41" s="74">
        <v>1595</v>
      </c>
      <c r="G41" s="74">
        <v>3190</v>
      </c>
      <c r="H41" s="75">
        <v>2</v>
      </c>
      <c r="I41" s="76">
        <f t="shared" si="1"/>
        <v>3190</v>
      </c>
    </row>
    <row r="42" spans="1:9" x14ac:dyDescent="0.3">
      <c r="A42" s="69" t="s">
        <v>120</v>
      </c>
      <c r="B42" s="70">
        <v>44662</v>
      </c>
      <c r="C42" s="71" t="s">
        <v>93</v>
      </c>
      <c r="D42" s="72">
        <v>2</v>
      </c>
      <c r="E42" s="73" t="s">
        <v>121</v>
      </c>
      <c r="F42" s="74">
        <v>337.79</v>
      </c>
      <c r="G42" s="74">
        <f>+D42*F42</f>
        <v>675.58</v>
      </c>
      <c r="H42" s="135">
        <v>0</v>
      </c>
      <c r="I42" s="76">
        <f t="shared" si="1"/>
        <v>0</v>
      </c>
    </row>
    <row r="43" spans="1:9" ht="28.8" x14ac:dyDescent="0.3">
      <c r="A43" s="69" t="s">
        <v>92</v>
      </c>
      <c r="B43" s="70">
        <v>44662</v>
      </c>
      <c r="C43" s="71" t="s">
        <v>93</v>
      </c>
      <c r="D43" s="72">
        <v>6</v>
      </c>
      <c r="E43" s="73" t="s">
        <v>94</v>
      </c>
      <c r="F43" s="74">
        <v>343.68</v>
      </c>
      <c r="G43" s="74">
        <v>2062.08</v>
      </c>
      <c r="H43" s="75">
        <v>6</v>
      </c>
      <c r="I43" s="76">
        <f t="shared" si="1"/>
        <v>2062.08</v>
      </c>
    </row>
    <row r="44" spans="1:9" x14ac:dyDescent="0.3">
      <c r="A44" s="69" t="s">
        <v>128</v>
      </c>
      <c r="B44" s="70">
        <v>44662</v>
      </c>
      <c r="C44" s="71" t="s">
        <v>93</v>
      </c>
      <c r="D44" s="83">
        <v>0</v>
      </c>
      <c r="E44" s="127" t="s">
        <v>136</v>
      </c>
      <c r="F44" s="84">
        <v>272.77</v>
      </c>
      <c r="G44" s="84">
        <v>0</v>
      </c>
      <c r="H44" s="135">
        <v>1</v>
      </c>
      <c r="I44" s="76">
        <f t="shared" si="1"/>
        <v>272.77</v>
      </c>
    </row>
    <row r="45" spans="1:9" x14ac:dyDescent="0.3">
      <c r="A45" s="69" t="s">
        <v>120</v>
      </c>
      <c r="B45" s="70">
        <v>44662</v>
      </c>
      <c r="C45" s="71" t="s">
        <v>93</v>
      </c>
      <c r="D45" s="83">
        <v>0</v>
      </c>
      <c r="E45" s="127" t="s">
        <v>140</v>
      </c>
      <c r="F45" s="84">
        <v>272.77</v>
      </c>
      <c r="G45" s="84">
        <v>0</v>
      </c>
      <c r="H45" s="135">
        <v>1</v>
      </c>
      <c r="I45" s="76">
        <f t="shared" si="1"/>
        <v>272.77</v>
      </c>
    </row>
    <row r="46" spans="1:9" x14ac:dyDescent="0.3">
      <c r="A46" s="69" t="s">
        <v>92</v>
      </c>
      <c r="B46" s="70">
        <v>44662</v>
      </c>
      <c r="C46" s="71" t="s">
        <v>93</v>
      </c>
      <c r="D46" s="72">
        <v>9</v>
      </c>
      <c r="E46" s="73" t="s">
        <v>95</v>
      </c>
      <c r="F46" s="74">
        <v>272.77</v>
      </c>
      <c r="G46" s="74">
        <f>+D46*F46</f>
        <v>2454.9299999999998</v>
      </c>
      <c r="H46" s="128">
        <v>6</v>
      </c>
      <c r="I46" s="76">
        <f t="shared" si="1"/>
        <v>1636.62</v>
      </c>
    </row>
    <row r="47" spans="1:9" x14ac:dyDescent="0.3">
      <c r="A47" s="69" t="s">
        <v>111</v>
      </c>
      <c r="B47" s="70">
        <v>44662</v>
      </c>
      <c r="C47" s="71" t="s">
        <v>93</v>
      </c>
      <c r="D47" s="83">
        <v>0</v>
      </c>
      <c r="E47" s="82" t="s">
        <v>95</v>
      </c>
      <c r="F47" s="125">
        <v>272.77</v>
      </c>
      <c r="G47" s="84">
        <v>0</v>
      </c>
      <c r="H47" s="135">
        <v>1</v>
      </c>
      <c r="I47" s="76">
        <f t="shared" si="1"/>
        <v>272.77</v>
      </c>
    </row>
    <row r="48" spans="1:9" x14ac:dyDescent="0.3">
      <c r="A48" s="130">
        <v>63908</v>
      </c>
      <c r="B48" s="70">
        <v>44662</v>
      </c>
      <c r="C48" s="71" t="s">
        <v>93</v>
      </c>
      <c r="D48" s="83">
        <v>1</v>
      </c>
      <c r="E48" s="82" t="s">
        <v>112</v>
      </c>
      <c r="F48" s="125">
        <v>99.99</v>
      </c>
      <c r="G48" s="84">
        <v>0</v>
      </c>
      <c r="H48" s="83">
        <v>1</v>
      </c>
      <c r="I48" s="76">
        <f t="shared" si="1"/>
        <v>99.99</v>
      </c>
    </row>
    <row r="49" spans="1:9" x14ac:dyDescent="0.3">
      <c r="A49" s="69" t="s">
        <v>111</v>
      </c>
      <c r="B49" s="70">
        <v>44662</v>
      </c>
      <c r="C49" s="71" t="s">
        <v>93</v>
      </c>
      <c r="D49" s="83">
        <v>4</v>
      </c>
      <c r="E49" s="73" t="s">
        <v>112</v>
      </c>
      <c r="F49" s="74">
        <v>99.99</v>
      </c>
      <c r="G49" s="74">
        <f>+D49*F49</f>
        <v>399.96</v>
      </c>
      <c r="H49" s="135">
        <v>1</v>
      </c>
      <c r="I49" s="76">
        <f t="shared" si="1"/>
        <v>99.99</v>
      </c>
    </row>
    <row r="50" spans="1:9" x14ac:dyDescent="0.3">
      <c r="A50" s="69" t="s">
        <v>120</v>
      </c>
      <c r="B50" s="70">
        <v>44662</v>
      </c>
      <c r="C50" s="71" t="s">
        <v>93</v>
      </c>
      <c r="D50" s="83">
        <v>0</v>
      </c>
      <c r="E50" s="127" t="s">
        <v>112</v>
      </c>
      <c r="F50" s="84">
        <v>99.99</v>
      </c>
      <c r="G50" s="84">
        <v>0</v>
      </c>
      <c r="H50" s="135">
        <v>2</v>
      </c>
      <c r="I50" s="76">
        <f t="shared" si="1"/>
        <v>199.98</v>
      </c>
    </row>
    <row r="51" spans="1:9" x14ac:dyDescent="0.3">
      <c r="A51" s="69" t="s">
        <v>92</v>
      </c>
      <c r="B51" s="70">
        <v>44662</v>
      </c>
      <c r="C51" s="71" t="s">
        <v>93</v>
      </c>
      <c r="D51" s="72">
        <v>2</v>
      </c>
      <c r="E51" s="73" t="s">
        <v>96</v>
      </c>
      <c r="F51" s="74">
        <v>199.99</v>
      </c>
      <c r="G51" s="74">
        <f>+D51*F51</f>
        <v>399.98</v>
      </c>
      <c r="H51" s="128">
        <v>1</v>
      </c>
      <c r="I51" s="76">
        <f t="shared" si="1"/>
        <v>199.99</v>
      </c>
    </row>
    <row r="52" spans="1:9" x14ac:dyDescent="0.3">
      <c r="A52" s="69" t="s">
        <v>120</v>
      </c>
      <c r="B52" s="70">
        <v>44662</v>
      </c>
      <c r="C52" s="71" t="s">
        <v>93</v>
      </c>
      <c r="D52" s="83">
        <v>0</v>
      </c>
      <c r="E52" s="127" t="s">
        <v>96</v>
      </c>
      <c r="F52" s="84">
        <v>199.99</v>
      </c>
      <c r="G52" s="84">
        <v>0</v>
      </c>
      <c r="H52" s="135">
        <v>1</v>
      </c>
      <c r="I52" s="76">
        <f t="shared" si="1"/>
        <v>199.99</v>
      </c>
    </row>
    <row r="53" spans="1:9" ht="28.8" x14ac:dyDescent="0.3">
      <c r="A53" s="69" t="s">
        <v>132</v>
      </c>
      <c r="B53" s="70">
        <v>44662</v>
      </c>
      <c r="C53" s="71" t="s">
        <v>93</v>
      </c>
      <c r="D53" s="72">
        <v>1</v>
      </c>
      <c r="E53" s="73" t="s">
        <v>133</v>
      </c>
      <c r="F53" s="74">
        <v>48.9</v>
      </c>
      <c r="G53" s="74">
        <v>48.9</v>
      </c>
      <c r="H53" s="138">
        <v>1</v>
      </c>
      <c r="I53" s="76">
        <f t="shared" si="1"/>
        <v>48.9</v>
      </c>
    </row>
    <row r="54" spans="1:9" ht="28.8" x14ac:dyDescent="0.3">
      <c r="A54" s="69" t="s">
        <v>120</v>
      </c>
      <c r="B54" s="70">
        <v>44662</v>
      </c>
      <c r="C54" s="71" t="s">
        <v>93</v>
      </c>
      <c r="D54" s="72">
        <v>1</v>
      </c>
      <c r="E54" s="73" t="s">
        <v>122</v>
      </c>
      <c r="F54" s="74">
        <v>50.79</v>
      </c>
      <c r="G54" s="74">
        <v>50.79</v>
      </c>
      <c r="H54" s="139">
        <v>1</v>
      </c>
      <c r="I54" s="76">
        <f t="shared" si="1"/>
        <v>50.79</v>
      </c>
    </row>
    <row r="55" spans="1:9" x14ac:dyDescent="0.3">
      <c r="A55" s="69" t="s">
        <v>111</v>
      </c>
      <c r="B55" s="70">
        <v>44662</v>
      </c>
      <c r="C55" s="71" t="s">
        <v>93</v>
      </c>
      <c r="D55" s="83">
        <v>4</v>
      </c>
      <c r="E55" s="73" t="s">
        <v>113</v>
      </c>
      <c r="F55" s="74">
        <v>170.62</v>
      </c>
      <c r="G55" s="74">
        <f>+D55*F55</f>
        <v>682.48</v>
      </c>
      <c r="H55" s="135">
        <v>1</v>
      </c>
      <c r="I55" s="76">
        <f t="shared" si="1"/>
        <v>170.62</v>
      </c>
    </row>
    <row r="56" spans="1:9" x14ac:dyDescent="0.3">
      <c r="A56" s="69" t="s">
        <v>120</v>
      </c>
      <c r="B56" s="70">
        <v>44662</v>
      </c>
      <c r="C56" s="71" t="s">
        <v>93</v>
      </c>
      <c r="D56" s="83">
        <v>0</v>
      </c>
      <c r="E56" s="127" t="s">
        <v>113</v>
      </c>
      <c r="F56" s="84">
        <v>170.62</v>
      </c>
      <c r="G56" s="84">
        <v>0</v>
      </c>
      <c r="H56" s="135">
        <v>1</v>
      </c>
      <c r="I56" s="76">
        <f t="shared" si="1"/>
        <v>170.62</v>
      </c>
    </row>
    <row r="57" spans="1:9" x14ac:dyDescent="0.3">
      <c r="A57" s="69" t="s">
        <v>128</v>
      </c>
      <c r="B57" s="70">
        <v>44662</v>
      </c>
      <c r="C57" s="71" t="s">
        <v>93</v>
      </c>
      <c r="D57" s="83">
        <v>0</v>
      </c>
      <c r="E57" s="127" t="s">
        <v>113</v>
      </c>
      <c r="F57" s="84">
        <v>170.62</v>
      </c>
      <c r="G57" s="84">
        <v>0</v>
      </c>
      <c r="H57" s="135">
        <v>1</v>
      </c>
      <c r="I57" s="76">
        <f t="shared" si="1"/>
        <v>170.62</v>
      </c>
    </row>
    <row r="58" spans="1:9" x14ac:dyDescent="0.3">
      <c r="A58" s="69" t="s">
        <v>129</v>
      </c>
      <c r="B58" s="70">
        <v>44662</v>
      </c>
      <c r="C58" s="71" t="s">
        <v>93</v>
      </c>
      <c r="D58" s="83">
        <v>0</v>
      </c>
      <c r="E58" s="82" t="s">
        <v>113</v>
      </c>
      <c r="F58" s="125">
        <v>170.62</v>
      </c>
      <c r="G58" s="84">
        <v>0</v>
      </c>
      <c r="H58" s="83">
        <v>1</v>
      </c>
      <c r="I58" s="76">
        <f t="shared" si="1"/>
        <v>170.62</v>
      </c>
    </row>
    <row r="59" spans="1:9" x14ac:dyDescent="0.3">
      <c r="A59" s="69" t="s">
        <v>120</v>
      </c>
      <c r="B59" s="70">
        <v>44662</v>
      </c>
      <c r="C59" s="71" t="s">
        <v>93</v>
      </c>
      <c r="D59" s="72">
        <v>1</v>
      </c>
      <c r="E59" s="73" t="s">
        <v>123</v>
      </c>
      <c r="F59" s="74">
        <v>265.88</v>
      </c>
      <c r="G59" s="74">
        <v>265.88</v>
      </c>
      <c r="H59" s="139">
        <v>1</v>
      </c>
      <c r="I59" s="76">
        <f t="shared" si="1"/>
        <v>265.88</v>
      </c>
    </row>
    <row r="60" spans="1:9" x14ac:dyDescent="0.3">
      <c r="A60" s="130">
        <v>63908</v>
      </c>
      <c r="B60" s="70">
        <v>44662</v>
      </c>
      <c r="C60" s="71" t="s">
        <v>93</v>
      </c>
      <c r="D60" s="83">
        <v>2</v>
      </c>
      <c r="E60" s="82" t="s">
        <v>114</v>
      </c>
      <c r="F60" s="125">
        <v>36.67</v>
      </c>
      <c r="G60" s="84">
        <v>0</v>
      </c>
      <c r="H60" s="83">
        <v>2</v>
      </c>
      <c r="I60" s="76">
        <f t="shared" si="1"/>
        <v>73.34</v>
      </c>
    </row>
    <row r="61" spans="1:9" ht="28.8" x14ac:dyDescent="0.3">
      <c r="A61" s="69" t="s">
        <v>111</v>
      </c>
      <c r="B61" s="70">
        <v>44662</v>
      </c>
      <c r="C61" s="71" t="s">
        <v>93</v>
      </c>
      <c r="D61" s="83">
        <v>32</v>
      </c>
      <c r="E61" s="73" t="s">
        <v>114</v>
      </c>
      <c r="F61" s="74">
        <v>36.67</v>
      </c>
      <c r="G61" s="74">
        <f>+D61*F61</f>
        <v>1173.44</v>
      </c>
      <c r="H61" s="135">
        <v>30</v>
      </c>
      <c r="I61" s="76">
        <f t="shared" si="1"/>
        <v>1100.1000000000001</v>
      </c>
    </row>
    <row r="62" spans="1:9" ht="28.8" x14ac:dyDescent="0.3">
      <c r="A62" s="69" t="s">
        <v>132</v>
      </c>
      <c r="B62" s="70">
        <v>44662</v>
      </c>
      <c r="C62" s="71" t="s">
        <v>93</v>
      </c>
      <c r="D62" s="72">
        <v>5</v>
      </c>
      <c r="E62" s="73" t="s">
        <v>134</v>
      </c>
      <c r="F62" s="74">
        <v>353.98</v>
      </c>
      <c r="G62" s="74">
        <v>1769.9</v>
      </c>
      <c r="H62" s="139">
        <v>5</v>
      </c>
      <c r="I62" s="76">
        <f t="shared" si="1"/>
        <v>1769.9</v>
      </c>
    </row>
    <row r="63" spans="1:9" x14ac:dyDescent="0.3">
      <c r="A63" s="69" t="s">
        <v>92</v>
      </c>
      <c r="B63" s="70">
        <v>44662</v>
      </c>
      <c r="C63" s="71" t="s">
        <v>93</v>
      </c>
      <c r="D63" s="72">
        <v>1</v>
      </c>
      <c r="E63" s="73" t="s">
        <v>97</v>
      </c>
      <c r="F63" s="74">
        <v>31.21</v>
      </c>
      <c r="G63" s="74">
        <v>31.21</v>
      </c>
      <c r="H63" s="75">
        <v>1</v>
      </c>
      <c r="I63" s="76">
        <f t="shared" si="1"/>
        <v>31.21</v>
      </c>
    </row>
    <row r="64" spans="1:9" x14ac:dyDescent="0.3">
      <c r="A64" s="69" t="s">
        <v>92</v>
      </c>
      <c r="B64" s="70">
        <v>44662</v>
      </c>
      <c r="C64" s="71" t="s">
        <v>93</v>
      </c>
      <c r="D64" s="72">
        <v>1</v>
      </c>
      <c r="E64" s="73" t="s">
        <v>98</v>
      </c>
      <c r="F64" s="74">
        <v>117.04</v>
      </c>
      <c r="G64" s="74">
        <v>117.04</v>
      </c>
      <c r="H64" s="75">
        <v>1</v>
      </c>
      <c r="I64" s="76">
        <f t="shared" si="1"/>
        <v>117.04</v>
      </c>
    </row>
    <row r="65" spans="1:9" x14ac:dyDescent="0.3">
      <c r="A65" s="69" t="s">
        <v>120</v>
      </c>
      <c r="B65" s="70">
        <v>44662</v>
      </c>
      <c r="C65" s="71" t="s">
        <v>93</v>
      </c>
      <c r="D65" s="72">
        <v>2</v>
      </c>
      <c r="E65" s="73" t="s">
        <v>124</v>
      </c>
      <c r="F65" s="74">
        <v>35.1</v>
      </c>
      <c r="G65" s="74">
        <v>70.2</v>
      </c>
      <c r="H65" s="139">
        <v>2</v>
      </c>
      <c r="I65" s="76">
        <f t="shared" si="1"/>
        <v>70.2</v>
      </c>
    </row>
    <row r="66" spans="1:9" x14ac:dyDescent="0.3">
      <c r="A66" s="69" t="s">
        <v>128</v>
      </c>
      <c r="B66" s="70">
        <v>44662</v>
      </c>
      <c r="C66" s="71" t="s">
        <v>93</v>
      </c>
      <c r="D66" s="72">
        <v>1</v>
      </c>
      <c r="E66" s="73" t="s">
        <v>124</v>
      </c>
      <c r="F66" s="74">
        <v>35.1</v>
      </c>
      <c r="G66" s="74">
        <v>35.1</v>
      </c>
      <c r="H66" s="139">
        <v>1</v>
      </c>
      <c r="I66" s="76">
        <f t="shared" si="1"/>
        <v>35.1</v>
      </c>
    </row>
    <row r="67" spans="1:9" x14ac:dyDescent="0.3">
      <c r="A67" s="69" t="s">
        <v>92</v>
      </c>
      <c r="B67" s="70">
        <v>44662</v>
      </c>
      <c r="C67" s="71" t="s">
        <v>93</v>
      </c>
      <c r="D67" s="72">
        <v>1</v>
      </c>
      <c r="E67" s="73" t="s">
        <v>99</v>
      </c>
      <c r="F67" s="74">
        <v>39.01</v>
      </c>
      <c r="G67" s="74">
        <v>39.01</v>
      </c>
      <c r="H67" s="75">
        <v>1</v>
      </c>
      <c r="I67" s="76">
        <f t="shared" si="1"/>
        <v>39.01</v>
      </c>
    </row>
    <row r="68" spans="1:9" x14ac:dyDescent="0.3">
      <c r="A68" s="69" t="s">
        <v>120</v>
      </c>
      <c r="B68" s="70">
        <v>44662</v>
      </c>
      <c r="C68" s="71" t="s">
        <v>93</v>
      </c>
      <c r="D68" s="72">
        <v>7</v>
      </c>
      <c r="E68" s="73" t="s">
        <v>99</v>
      </c>
      <c r="F68" s="74">
        <v>39.01</v>
      </c>
      <c r="G68" s="74">
        <v>273.07</v>
      </c>
      <c r="H68" s="139">
        <v>7</v>
      </c>
      <c r="I68" s="76">
        <f t="shared" si="1"/>
        <v>273.07</v>
      </c>
    </row>
    <row r="69" spans="1:9" x14ac:dyDescent="0.3">
      <c r="A69" s="69" t="s">
        <v>128</v>
      </c>
      <c r="B69" s="70">
        <v>44662</v>
      </c>
      <c r="C69" s="71" t="s">
        <v>93</v>
      </c>
      <c r="D69" s="72">
        <v>2</v>
      </c>
      <c r="E69" s="73" t="s">
        <v>99</v>
      </c>
      <c r="F69" s="74">
        <v>39.01</v>
      </c>
      <c r="G69" s="74">
        <f>+D69*F69</f>
        <v>78.02</v>
      </c>
      <c r="H69" s="135">
        <v>1</v>
      </c>
      <c r="I69" s="76">
        <f t="shared" si="1"/>
        <v>39.01</v>
      </c>
    </row>
    <row r="70" spans="1:9" x14ac:dyDescent="0.3">
      <c r="A70" s="69" t="s">
        <v>132</v>
      </c>
      <c r="B70" s="70">
        <v>44662</v>
      </c>
      <c r="C70" s="71" t="s">
        <v>93</v>
      </c>
      <c r="D70" s="83">
        <v>0</v>
      </c>
      <c r="E70" s="82" t="s">
        <v>99</v>
      </c>
      <c r="F70" s="125">
        <v>39.01</v>
      </c>
      <c r="G70" s="84">
        <v>0</v>
      </c>
      <c r="H70" s="135">
        <v>1</v>
      </c>
      <c r="I70" s="76">
        <f t="shared" si="1"/>
        <v>39.01</v>
      </c>
    </row>
    <row r="71" spans="1:9" ht="28.8" x14ac:dyDescent="0.3">
      <c r="A71" s="69" t="s">
        <v>92</v>
      </c>
      <c r="B71" s="70">
        <v>44662</v>
      </c>
      <c r="C71" s="71" t="s">
        <v>93</v>
      </c>
      <c r="D71" s="72">
        <v>12</v>
      </c>
      <c r="E71" s="73" t="s">
        <v>100</v>
      </c>
      <c r="F71" s="74">
        <v>13.89</v>
      </c>
      <c r="G71" s="74">
        <f>+D71*F71</f>
        <v>166.68</v>
      </c>
      <c r="H71" s="128">
        <v>5</v>
      </c>
      <c r="I71" s="76">
        <f t="shared" si="1"/>
        <v>69.45</v>
      </c>
    </row>
    <row r="72" spans="1:9" x14ac:dyDescent="0.3">
      <c r="A72" s="69" t="s">
        <v>129</v>
      </c>
      <c r="B72" s="70">
        <v>44662</v>
      </c>
      <c r="C72" s="71" t="s">
        <v>93</v>
      </c>
      <c r="D72" s="83">
        <v>0</v>
      </c>
      <c r="E72" s="82" t="s">
        <v>100</v>
      </c>
      <c r="F72" s="125">
        <v>13.89</v>
      </c>
      <c r="G72" s="84">
        <v>0</v>
      </c>
      <c r="H72" s="83">
        <v>5</v>
      </c>
      <c r="I72" s="76">
        <f t="shared" si="1"/>
        <v>69.45</v>
      </c>
    </row>
    <row r="73" spans="1:9" x14ac:dyDescent="0.3">
      <c r="A73" s="69" t="s">
        <v>120</v>
      </c>
      <c r="B73" s="70">
        <v>44662</v>
      </c>
      <c r="C73" s="71" t="s">
        <v>93</v>
      </c>
      <c r="D73" s="83">
        <v>0</v>
      </c>
      <c r="E73" s="127" t="s">
        <v>143</v>
      </c>
      <c r="F73" s="84">
        <v>23.51</v>
      </c>
      <c r="G73" s="84">
        <v>0</v>
      </c>
      <c r="H73" s="135">
        <v>1</v>
      </c>
      <c r="I73" s="76">
        <f t="shared" si="1"/>
        <v>23.51</v>
      </c>
    </row>
    <row r="74" spans="1:9" x14ac:dyDescent="0.3">
      <c r="A74" s="69" t="s">
        <v>92</v>
      </c>
      <c r="B74" s="70">
        <v>44662</v>
      </c>
      <c r="C74" s="71" t="s">
        <v>93</v>
      </c>
      <c r="D74" s="72">
        <v>3</v>
      </c>
      <c r="E74" s="73" t="s">
        <v>101</v>
      </c>
      <c r="F74" s="74">
        <v>23.51</v>
      </c>
      <c r="G74" s="74">
        <f>+D74*F74</f>
        <v>70.53</v>
      </c>
      <c r="H74" s="128">
        <v>2</v>
      </c>
      <c r="I74" s="76">
        <f t="shared" si="1"/>
        <v>47.02</v>
      </c>
    </row>
    <row r="75" spans="1:9" ht="28.8" x14ac:dyDescent="0.3">
      <c r="A75" s="69" t="s">
        <v>129</v>
      </c>
      <c r="B75" s="70">
        <v>44662</v>
      </c>
      <c r="C75" s="71" t="s">
        <v>93</v>
      </c>
      <c r="D75" s="72">
        <v>5</v>
      </c>
      <c r="E75" s="73" t="s">
        <v>130</v>
      </c>
      <c r="F75" s="74">
        <v>18.170000000000002</v>
      </c>
      <c r="G75" s="74">
        <v>90.85</v>
      </c>
      <c r="H75" s="140">
        <v>5</v>
      </c>
      <c r="I75" s="76">
        <f t="shared" si="1"/>
        <v>90.850000000000009</v>
      </c>
    </row>
    <row r="76" spans="1:9" x14ac:dyDescent="0.3">
      <c r="A76" s="69" t="s">
        <v>128</v>
      </c>
      <c r="B76" s="70">
        <v>44662</v>
      </c>
      <c r="C76" s="71" t="s">
        <v>93</v>
      </c>
      <c r="D76" s="83">
        <v>0</v>
      </c>
      <c r="E76" s="127" t="s">
        <v>138</v>
      </c>
      <c r="F76" s="84">
        <v>13.89</v>
      </c>
      <c r="G76" s="84">
        <v>0</v>
      </c>
      <c r="H76" s="135">
        <v>2</v>
      </c>
      <c r="I76" s="76">
        <f t="shared" si="1"/>
        <v>27.78</v>
      </c>
    </row>
    <row r="77" spans="1:9" ht="28.8" x14ac:dyDescent="0.3">
      <c r="A77" s="69" t="s">
        <v>92</v>
      </c>
      <c r="B77" s="70">
        <v>44662</v>
      </c>
      <c r="C77" s="71" t="s">
        <v>93</v>
      </c>
      <c r="D77" s="72">
        <v>1</v>
      </c>
      <c r="E77" s="73" t="s">
        <v>102</v>
      </c>
      <c r="F77" s="74">
        <v>50.2</v>
      </c>
      <c r="G77" s="74">
        <v>50.2</v>
      </c>
      <c r="H77" s="75">
        <v>1</v>
      </c>
      <c r="I77" s="76">
        <f t="shared" si="1"/>
        <v>50.2</v>
      </c>
    </row>
    <row r="78" spans="1:9" ht="28.8" x14ac:dyDescent="0.3">
      <c r="A78" s="69" t="s">
        <v>92</v>
      </c>
      <c r="B78" s="70">
        <v>44662</v>
      </c>
      <c r="C78" s="71" t="s">
        <v>93</v>
      </c>
      <c r="D78" s="72">
        <v>6</v>
      </c>
      <c r="E78" s="73" t="s">
        <v>103</v>
      </c>
      <c r="F78" s="74">
        <v>26.71</v>
      </c>
      <c r="G78" s="74">
        <f>+D78*F78</f>
        <v>160.26</v>
      </c>
      <c r="H78" s="128">
        <v>2</v>
      </c>
      <c r="I78" s="76">
        <f t="shared" si="1"/>
        <v>53.42</v>
      </c>
    </row>
    <row r="79" spans="1:9" ht="28.8" x14ac:dyDescent="0.3">
      <c r="A79" s="69" t="s">
        <v>132</v>
      </c>
      <c r="B79" s="70">
        <v>44662</v>
      </c>
      <c r="C79" s="71" t="s">
        <v>93</v>
      </c>
      <c r="D79" s="83">
        <v>0</v>
      </c>
      <c r="E79" s="132" t="s">
        <v>103</v>
      </c>
      <c r="F79" s="125">
        <v>26.71</v>
      </c>
      <c r="G79" s="84">
        <v>0</v>
      </c>
      <c r="H79" s="135">
        <v>2</v>
      </c>
      <c r="I79" s="76">
        <f t="shared" si="1"/>
        <v>53.42</v>
      </c>
    </row>
    <row r="80" spans="1:9" x14ac:dyDescent="0.3">
      <c r="A80" s="69" t="s">
        <v>120</v>
      </c>
      <c r="B80" s="70">
        <v>44662</v>
      </c>
      <c r="C80" s="71" t="s">
        <v>93</v>
      </c>
      <c r="D80" s="83">
        <v>0</v>
      </c>
      <c r="E80" s="127" t="s">
        <v>144</v>
      </c>
      <c r="F80" s="84">
        <v>26.71</v>
      </c>
      <c r="G80" s="84">
        <v>0</v>
      </c>
      <c r="H80" s="135">
        <v>1</v>
      </c>
      <c r="I80" s="76">
        <f t="shared" si="1"/>
        <v>26.71</v>
      </c>
    </row>
    <row r="81" spans="1:9" ht="28.8" x14ac:dyDescent="0.3">
      <c r="A81" s="69" t="s">
        <v>92</v>
      </c>
      <c r="B81" s="70">
        <v>44662</v>
      </c>
      <c r="C81" s="71" t="s">
        <v>93</v>
      </c>
      <c r="D81" s="72">
        <v>15</v>
      </c>
      <c r="E81" s="73" t="s">
        <v>104</v>
      </c>
      <c r="F81" s="74">
        <v>17.63</v>
      </c>
      <c r="G81" s="74">
        <f>+D81*F81</f>
        <v>264.45</v>
      </c>
      <c r="H81" s="128">
        <v>10</v>
      </c>
      <c r="I81" s="76">
        <f t="shared" ref="I81:I144" si="2">+F81*H81</f>
        <v>176.29999999999998</v>
      </c>
    </row>
    <row r="82" spans="1:9" x14ac:dyDescent="0.3">
      <c r="A82" s="69" t="s">
        <v>129</v>
      </c>
      <c r="B82" s="70">
        <v>44662</v>
      </c>
      <c r="C82" s="71" t="s">
        <v>93</v>
      </c>
      <c r="D82" s="83">
        <v>0</v>
      </c>
      <c r="E82" s="82" t="s">
        <v>148</v>
      </c>
      <c r="F82" s="125">
        <v>17.63</v>
      </c>
      <c r="G82" s="84">
        <v>0</v>
      </c>
      <c r="H82" s="83">
        <v>5</v>
      </c>
      <c r="I82" s="76">
        <f t="shared" si="2"/>
        <v>88.149999999999991</v>
      </c>
    </row>
    <row r="83" spans="1:9" x14ac:dyDescent="0.3">
      <c r="A83" s="69" t="s">
        <v>128</v>
      </c>
      <c r="B83" s="70">
        <v>44662</v>
      </c>
      <c r="C83" s="71" t="s">
        <v>93</v>
      </c>
      <c r="D83" s="83">
        <v>0</v>
      </c>
      <c r="E83" s="127" t="s">
        <v>139</v>
      </c>
      <c r="F83" s="84">
        <v>26.71</v>
      </c>
      <c r="G83" s="84">
        <v>0</v>
      </c>
      <c r="H83" s="135">
        <v>1</v>
      </c>
      <c r="I83" s="76">
        <f t="shared" si="2"/>
        <v>26.71</v>
      </c>
    </row>
    <row r="84" spans="1:9" x14ac:dyDescent="0.3">
      <c r="A84" s="69" t="s">
        <v>128</v>
      </c>
      <c r="B84" s="70">
        <v>44662</v>
      </c>
      <c r="C84" s="71" t="s">
        <v>93</v>
      </c>
      <c r="D84" s="83">
        <v>0</v>
      </c>
      <c r="E84" s="127" t="s">
        <v>137</v>
      </c>
      <c r="F84" s="84">
        <v>39.74</v>
      </c>
      <c r="G84" s="84">
        <v>0</v>
      </c>
      <c r="H84" s="135">
        <v>2</v>
      </c>
      <c r="I84" s="76">
        <f t="shared" si="2"/>
        <v>79.48</v>
      </c>
    </row>
    <row r="85" spans="1:9" x14ac:dyDescent="0.3">
      <c r="A85" s="69" t="s">
        <v>120</v>
      </c>
      <c r="B85" s="70">
        <v>44662</v>
      </c>
      <c r="C85" s="71" t="s">
        <v>93</v>
      </c>
      <c r="D85" s="83">
        <v>0</v>
      </c>
      <c r="E85" s="127" t="s">
        <v>141</v>
      </c>
      <c r="F85" s="84">
        <v>44.57</v>
      </c>
      <c r="G85" s="84">
        <v>0</v>
      </c>
      <c r="H85" s="135">
        <v>1</v>
      </c>
      <c r="I85" s="76">
        <f t="shared" si="2"/>
        <v>44.57</v>
      </c>
    </row>
    <row r="86" spans="1:9" x14ac:dyDescent="0.3">
      <c r="A86" s="69" t="s">
        <v>120</v>
      </c>
      <c r="B86" s="70">
        <v>44662</v>
      </c>
      <c r="C86" s="71" t="s">
        <v>93</v>
      </c>
      <c r="D86" s="83">
        <v>0</v>
      </c>
      <c r="E86" s="127" t="s">
        <v>142</v>
      </c>
      <c r="F86" s="84">
        <v>39.74</v>
      </c>
      <c r="G86" s="84">
        <v>0</v>
      </c>
      <c r="H86" s="135">
        <v>1</v>
      </c>
      <c r="I86" s="76">
        <f t="shared" si="2"/>
        <v>39.74</v>
      </c>
    </row>
    <row r="87" spans="1:9" x14ac:dyDescent="0.3">
      <c r="A87" s="130">
        <v>63909</v>
      </c>
      <c r="B87" s="70">
        <v>44662</v>
      </c>
      <c r="C87" s="71" t="s">
        <v>93</v>
      </c>
      <c r="D87" s="83">
        <v>0</v>
      </c>
      <c r="E87" s="132" t="s">
        <v>149</v>
      </c>
      <c r="F87" s="125">
        <v>39.74</v>
      </c>
      <c r="G87" s="84">
        <v>0</v>
      </c>
      <c r="H87" s="83">
        <v>1</v>
      </c>
      <c r="I87" s="76">
        <f t="shared" si="2"/>
        <v>39.74</v>
      </c>
    </row>
    <row r="88" spans="1:9" x14ac:dyDescent="0.3">
      <c r="A88" s="69" t="s">
        <v>92</v>
      </c>
      <c r="B88" s="70">
        <v>44662</v>
      </c>
      <c r="C88" s="71" t="s">
        <v>93</v>
      </c>
      <c r="D88" s="72">
        <v>9</v>
      </c>
      <c r="E88" s="73" t="s">
        <v>105</v>
      </c>
      <c r="F88" s="74">
        <v>44.57</v>
      </c>
      <c r="G88" s="74">
        <f>+D88*F88</f>
        <v>401.13</v>
      </c>
      <c r="H88" s="128">
        <v>2</v>
      </c>
      <c r="I88" s="76">
        <f t="shared" si="2"/>
        <v>89.14</v>
      </c>
    </row>
    <row r="89" spans="1:9" x14ac:dyDescent="0.3">
      <c r="A89" s="69" t="s">
        <v>111</v>
      </c>
      <c r="B89" s="70">
        <v>44662</v>
      </c>
      <c r="C89" s="71" t="s">
        <v>93</v>
      </c>
      <c r="D89" s="83">
        <v>0</v>
      </c>
      <c r="E89" s="82" t="s">
        <v>105</v>
      </c>
      <c r="F89" s="125">
        <v>44.57</v>
      </c>
      <c r="G89" s="84">
        <v>0</v>
      </c>
      <c r="H89" s="135">
        <v>1</v>
      </c>
      <c r="I89" s="76">
        <f t="shared" si="2"/>
        <v>44.57</v>
      </c>
    </row>
    <row r="90" spans="1:9" x14ac:dyDescent="0.3">
      <c r="A90" s="69" t="s">
        <v>129</v>
      </c>
      <c r="B90" s="70">
        <v>44662</v>
      </c>
      <c r="C90" s="71" t="s">
        <v>93</v>
      </c>
      <c r="D90" s="83">
        <v>0</v>
      </c>
      <c r="E90" s="82" t="s">
        <v>105</v>
      </c>
      <c r="F90" s="125">
        <v>44.57</v>
      </c>
      <c r="G90" s="84">
        <v>0</v>
      </c>
      <c r="H90" s="83">
        <v>5</v>
      </c>
      <c r="I90" s="76">
        <f t="shared" si="2"/>
        <v>222.85</v>
      </c>
    </row>
    <row r="91" spans="1:9" ht="28.8" x14ac:dyDescent="0.3">
      <c r="A91" s="69" t="s">
        <v>92</v>
      </c>
      <c r="B91" s="70">
        <v>44662</v>
      </c>
      <c r="C91" s="71" t="s">
        <v>93</v>
      </c>
      <c r="D91" s="72">
        <v>13</v>
      </c>
      <c r="E91" s="73" t="s">
        <v>106</v>
      </c>
      <c r="F91" s="74">
        <v>39.74</v>
      </c>
      <c r="G91" s="74">
        <f>+D91*F91</f>
        <v>516.62</v>
      </c>
      <c r="H91" s="128">
        <v>2</v>
      </c>
      <c r="I91" s="76">
        <f t="shared" si="2"/>
        <v>79.48</v>
      </c>
    </row>
    <row r="92" spans="1:9" x14ac:dyDescent="0.3">
      <c r="A92" s="69" t="s">
        <v>129</v>
      </c>
      <c r="B92" s="70">
        <v>44662</v>
      </c>
      <c r="C92" s="71" t="s">
        <v>93</v>
      </c>
      <c r="D92" s="83">
        <v>0</v>
      </c>
      <c r="E92" s="82" t="s">
        <v>106</v>
      </c>
      <c r="F92" s="125">
        <v>39.74</v>
      </c>
      <c r="G92" s="84">
        <v>0</v>
      </c>
      <c r="H92" s="83">
        <v>5</v>
      </c>
      <c r="I92" s="76">
        <f t="shared" si="2"/>
        <v>198.70000000000002</v>
      </c>
    </row>
    <row r="93" spans="1:9" x14ac:dyDescent="0.3">
      <c r="A93" s="69" t="s">
        <v>132</v>
      </c>
      <c r="B93" s="70">
        <v>44662</v>
      </c>
      <c r="C93" s="71" t="s">
        <v>93</v>
      </c>
      <c r="D93" s="83">
        <v>0</v>
      </c>
      <c r="E93" s="82" t="s">
        <v>106</v>
      </c>
      <c r="F93" s="125">
        <v>39.74</v>
      </c>
      <c r="G93" s="84">
        <v>0</v>
      </c>
      <c r="H93" s="135">
        <v>1</v>
      </c>
      <c r="I93" s="76">
        <f t="shared" si="2"/>
        <v>39.74</v>
      </c>
    </row>
    <row r="94" spans="1:9" x14ac:dyDescent="0.3">
      <c r="A94" s="69" t="s">
        <v>111</v>
      </c>
      <c r="B94" s="70">
        <v>44662</v>
      </c>
      <c r="C94" s="71" t="s">
        <v>93</v>
      </c>
      <c r="D94" s="83">
        <v>0</v>
      </c>
      <c r="E94" s="82" t="s">
        <v>147</v>
      </c>
      <c r="F94" s="125">
        <v>39.74</v>
      </c>
      <c r="G94" s="84">
        <v>0</v>
      </c>
      <c r="H94" s="135">
        <v>1</v>
      </c>
      <c r="I94" s="76">
        <f t="shared" si="2"/>
        <v>39.74</v>
      </c>
    </row>
    <row r="95" spans="1:9" x14ac:dyDescent="0.3">
      <c r="A95" s="69" t="s">
        <v>120</v>
      </c>
      <c r="B95" s="70">
        <v>44662</v>
      </c>
      <c r="C95" s="71" t="s">
        <v>93</v>
      </c>
      <c r="D95" s="72">
        <v>1</v>
      </c>
      <c r="E95" s="73" t="s">
        <v>125</v>
      </c>
      <c r="F95" s="74">
        <v>111.76</v>
      </c>
      <c r="G95" s="74">
        <v>111.76</v>
      </c>
      <c r="H95" s="139">
        <v>1</v>
      </c>
      <c r="I95" s="76">
        <f t="shared" si="2"/>
        <v>111.76</v>
      </c>
    </row>
    <row r="96" spans="1:9" x14ac:dyDescent="0.3">
      <c r="A96" s="130">
        <v>63908</v>
      </c>
      <c r="B96" s="70">
        <v>44662</v>
      </c>
      <c r="C96" s="71" t="s">
        <v>93</v>
      </c>
      <c r="D96" s="83">
        <v>1</v>
      </c>
      <c r="E96" s="82" t="s">
        <v>115</v>
      </c>
      <c r="F96" s="125">
        <v>378.91</v>
      </c>
      <c r="G96" s="84">
        <v>0</v>
      </c>
      <c r="H96" s="83">
        <v>1</v>
      </c>
      <c r="I96" s="76">
        <f t="shared" si="2"/>
        <v>378.91</v>
      </c>
    </row>
    <row r="97" spans="1:9" x14ac:dyDescent="0.3">
      <c r="A97" s="69" t="s">
        <v>111</v>
      </c>
      <c r="B97" s="70">
        <v>44662</v>
      </c>
      <c r="C97" s="71" t="s">
        <v>93</v>
      </c>
      <c r="D97" s="83">
        <v>3</v>
      </c>
      <c r="E97" s="73" t="s">
        <v>115</v>
      </c>
      <c r="F97" s="74">
        <v>378.91</v>
      </c>
      <c r="G97" s="74">
        <f>+D97*F97</f>
        <v>1136.73</v>
      </c>
      <c r="H97" s="135">
        <v>1</v>
      </c>
      <c r="I97" s="76">
        <f t="shared" si="2"/>
        <v>378.91</v>
      </c>
    </row>
    <row r="98" spans="1:9" x14ac:dyDescent="0.3">
      <c r="A98" s="130">
        <v>63908</v>
      </c>
      <c r="B98" s="70">
        <v>44662</v>
      </c>
      <c r="C98" s="71" t="s">
        <v>93</v>
      </c>
      <c r="D98" s="83">
        <v>1</v>
      </c>
      <c r="E98" s="132" t="s">
        <v>116</v>
      </c>
      <c r="F98" s="125">
        <v>26.12</v>
      </c>
      <c r="G98" s="84">
        <v>0</v>
      </c>
      <c r="H98" s="83">
        <v>1</v>
      </c>
      <c r="I98" s="76">
        <f t="shared" si="2"/>
        <v>26.12</v>
      </c>
    </row>
    <row r="99" spans="1:9" x14ac:dyDescent="0.3">
      <c r="A99" s="69" t="s">
        <v>111</v>
      </c>
      <c r="B99" s="70">
        <v>44662</v>
      </c>
      <c r="C99" s="71" t="s">
        <v>93</v>
      </c>
      <c r="D99" s="83">
        <v>2</v>
      </c>
      <c r="E99" s="73" t="s">
        <v>116</v>
      </c>
      <c r="F99" s="74">
        <v>26.12</v>
      </c>
      <c r="G99" s="74">
        <f>+D99*F99</f>
        <v>52.24</v>
      </c>
      <c r="H99" s="135">
        <v>1</v>
      </c>
      <c r="I99" s="76">
        <f t="shared" si="2"/>
        <v>26.12</v>
      </c>
    </row>
    <row r="100" spans="1:9" x14ac:dyDescent="0.3">
      <c r="A100" s="69" t="s">
        <v>120</v>
      </c>
      <c r="B100" s="70">
        <v>44662</v>
      </c>
      <c r="C100" s="71" t="s">
        <v>93</v>
      </c>
      <c r="D100" s="83">
        <v>0</v>
      </c>
      <c r="E100" s="127" t="s">
        <v>145</v>
      </c>
      <c r="F100" s="84">
        <v>378.91</v>
      </c>
      <c r="G100" s="84">
        <v>0</v>
      </c>
      <c r="H100" s="135">
        <v>1</v>
      </c>
      <c r="I100" s="76">
        <f t="shared" si="2"/>
        <v>378.91</v>
      </c>
    </row>
    <row r="101" spans="1:9" x14ac:dyDescent="0.3">
      <c r="A101" s="69" t="s">
        <v>111</v>
      </c>
      <c r="B101" s="70">
        <v>44662</v>
      </c>
      <c r="C101" s="71" t="s">
        <v>93</v>
      </c>
      <c r="D101" s="83">
        <v>6</v>
      </c>
      <c r="E101" s="73" t="s">
        <v>117</v>
      </c>
      <c r="F101" s="74">
        <v>443.33</v>
      </c>
      <c r="G101" s="74">
        <f>+D101*F101</f>
        <v>2659.98</v>
      </c>
      <c r="H101" s="135">
        <v>1</v>
      </c>
      <c r="I101" s="76">
        <f t="shared" si="2"/>
        <v>443.33</v>
      </c>
    </row>
    <row r="102" spans="1:9" ht="28.8" x14ac:dyDescent="0.3">
      <c r="A102" s="69" t="s">
        <v>111</v>
      </c>
      <c r="B102" s="70">
        <v>44662</v>
      </c>
      <c r="C102" s="71" t="s">
        <v>93</v>
      </c>
      <c r="D102" s="72">
        <v>1</v>
      </c>
      <c r="E102" s="73" t="s">
        <v>118</v>
      </c>
      <c r="F102" s="74">
        <v>326.67</v>
      </c>
      <c r="G102" s="74">
        <v>326.67</v>
      </c>
      <c r="H102" s="138">
        <v>1</v>
      </c>
      <c r="I102" s="76">
        <f t="shared" si="2"/>
        <v>326.67</v>
      </c>
    </row>
    <row r="103" spans="1:9" ht="28.8" x14ac:dyDescent="0.3">
      <c r="A103" s="69" t="s">
        <v>127</v>
      </c>
      <c r="B103" s="70">
        <v>44662</v>
      </c>
      <c r="C103" s="71" t="s">
        <v>93</v>
      </c>
      <c r="D103" s="72">
        <v>5</v>
      </c>
      <c r="E103" s="73" t="s">
        <v>118</v>
      </c>
      <c r="F103" s="74">
        <v>326.67</v>
      </c>
      <c r="G103" s="74">
        <v>1633.35</v>
      </c>
      <c r="H103" s="129">
        <v>5</v>
      </c>
      <c r="I103" s="76">
        <f t="shared" si="2"/>
        <v>1633.3500000000001</v>
      </c>
    </row>
    <row r="104" spans="1:9" x14ac:dyDescent="0.3">
      <c r="A104" s="69" t="s">
        <v>127</v>
      </c>
      <c r="B104" s="70">
        <v>44662</v>
      </c>
      <c r="C104" s="71" t="s">
        <v>93</v>
      </c>
      <c r="D104" s="83">
        <v>0</v>
      </c>
      <c r="E104" s="127" t="s">
        <v>150</v>
      </c>
      <c r="F104" s="84">
        <v>443.33</v>
      </c>
      <c r="G104" s="84">
        <v>0</v>
      </c>
      <c r="H104" s="135">
        <v>5</v>
      </c>
      <c r="I104" s="76">
        <f t="shared" si="2"/>
        <v>2216.65</v>
      </c>
    </row>
    <row r="105" spans="1:9" x14ac:dyDescent="0.3">
      <c r="A105" s="69" t="s">
        <v>129</v>
      </c>
      <c r="B105" s="70">
        <v>44662</v>
      </c>
      <c r="C105" s="71" t="s">
        <v>93</v>
      </c>
      <c r="D105" s="72">
        <v>5</v>
      </c>
      <c r="E105" s="73" t="s">
        <v>131</v>
      </c>
      <c r="F105" s="74">
        <v>87.99</v>
      </c>
      <c r="G105" s="74">
        <v>439.95</v>
      </c>
      <c r="H105" s="140">
        <v>5</v>
      </c>
      <c r="I105" s="76">
        <f t="shared" si="2"/>
        <v>439.95</v>
      </c>
    </row>
    <row r="106" spans="1:9" ht="28.8" x14ac:dyDescent="0.3">
      <c r="A106" s="69" t="s">
        <v>92</v>
      </c>
      <c r="B106" s="70">
        <v>44662</v>
      </c>
      <c r="C106" s="71" t="s">
        <v>93</v>
      </c>
      <c r="D106" s="72">
        <v>4</v>
      </c>
      <c r="E106" s="73" t="s">
        <v>107</v>
      </c>
      <c r="F106" s="74">
        <v>320</v>
      </c>
      <c r="G106" s="74">
        <f>+D106*F106</f>
        <v>1280</v>
      </c>
      <c r="H106" s="128">
        <v>1</v>
      </c>
      <c r="I106" s="76">
        <f t="shared" si="2"/>
        <v>320</v>
      </c>
    </row>
    <row r="107" spans="1:9" x14ac:dyDescent="0.3">
      <c r="A107" s="69" t="s">
        <v>129</v>
      </c>
      <c r="B107" s="70">
        <v>44662</v>
      </c>
      <c r="C107" s="71" t="s">
        <v>93</v>
      </c>
      <c r="D107" s="83">
        <v>0</v>
      </c>
      <c r="E107" s="82" t="s">
        <v>107</v>
      </c>
      <c r="F107" s="125">
        <v>320</v>
      </c>
      <c r="G107" s="84">
        <v>0</v>
      </c>
      <c r="H107" s="83">
        <v>2</v>
      </c>
      <c r="I107" s="76">
        <f t="shared" si="2"/>
        <v>640</v>
      </c>
    </row>
    <row r="108" spans="1:9" x14ac:dyDescent="0.3">
      <c r="A108" s="69" t="s">
        <v>132</v>
      </c>
      <c r="B108" s="70">
        <v>44662</v>
      </c>
      <c r="C108" s="71" t="s">
        <v>93</v>
      </c>
      <c r="D108" s="83">
        <v>0</v>
      </c>
      <c r="E108" s="82" t="s">
        <v>107</v>
      </c>
      <c r="F108" s="125">
        <v>320</v>
      </c>
      <c r="G108" s="84">
        <v>0</v>
      </c>
      <c r="H108" s="135">
        <v>1</v>
      </c>
      <c r="I108" s="76">
        <f t="shared" si="2"/>
        <v>320</v>
      </c>
    </row>
    <row r="109" spans="1:9" x14ac:dyDescent="0.3">
      <c r="A109" s="69" t="s">
        <v>111</v>
      </c>
      <c r="B109" s="70">
        <v>44662</v>
      </c>
      <c r="C109" s="71" t="s">
        <v>93</v>
      </c>
      <c r="D109" s="72">
        <v>1</v>
      </c>
      <c r="E109" s="73" t="s">
        <v>119</v>
      </c>
      <c r="F109" s="74">
        <v>425</v>
      </c>
      <c r="G109" s="74">
        <v>425</v>
      </c>
      <c r="H109" s="138">
        <v>1</v>
      </c>
      <c r="I109" s="76">
        <f t="shared" si="2"/>
        <v>425</v>
      </c>
    </row>
    <row r="110" spans="1:9" ht="28.8" x14ac:dyDescent="0.3">
      <c r="A110" s="69" t="s">
        <v>92</v>
      </c>
      <c r="B110" s="70">
        <v>44662</v>
      </c>
      <c r="C110" s="71" t="s">
        <v>93</v>
      </c>
      <c r="D110" s="72">
        <v>3</v>
      </c>
      <c r="E110" s="73" t="s">
        <v>108</v>
      </c>
      <c r="F110" s="74">
        <v>184.74</v>
      </c>
      <c r="G110" s="74">
        <f>+D110*F110</f>
        <v>554.22</v>
      </c>
      <c r="H110" s="128">
        <v>1</v>
      </c>
      <c r="I110" s="76">
        <f t="shared" si="2"/>
        <v>184.74</v>
      </c>
    </row>
    <row r="111" spans="1:9" x14ac:dyDescent="0.3">
      <c r="A111" s="69" t="s">
        <v>111</v>
      </c>
      <c r="B111" s="70">
        <v>44662</v>
      </c>
      <c r="C111" s="71" t="s">
        <v>93</v>
      </c>
      <c r="D111" s="83">
        <v>0</v>
      </c>
      <c r="E111" s="82" t="s">
        <v>108</v>
      </c>
      <c r="F111" s="125">
        <v>184.74</v>
      </c>
      <c r="G111" s="84">
        <v>0</v>
      </c>
      <c r="H111" s="135">
        <v>1</v>
      </c>
      <c r="I111" s="76">
        <f t="shared" si="2"/>
        <v>184.74</v>
      </c>
    </row>
    <row r="112" spans="1:9" ht="28.8" x14ac:dyDescent="0.3">
      <c r="A112" s="69" t="s">
        <v>120</v>
      </c>
      <c r="B112" s="70">
        <v>44662</v>
      </c>
      <c r="C112" s="71" t="s">
        <v>93</v>
      </c>
      <c r="D112" s="83">
        <v>0</v>
      </c>
      <c r="E112" s="127" t="s">
        <v>108</v>
      </c>
      <c r="F112" s="84">
        <v>184.74</v>
      </c>
      <c r="G112" s="84">
        <v>0</v>
      </c>
      <c r="H112" s="135">
        <v>1</v>
      </c>
      <c r="I112" s="76">
        <f t="shared" si="2"/>
        <v>184.74</v>
      </c>
    </row>
    <row r="113" spans="1:9" ht="28.8" x14ac:dyDescent="0.3">
      <c r="A113" s="69" t="s">
        <v>92</v>
      </c>
      <c r="B113" s="70">
        <v>44662</v>
      </c>
      <c r="C113" s="71" t="s">
        <v>93</v>
      </c>
      <c r="D113" s="72">
        <v>1</v>
      </c>
      <c r="E113" s="73" t="s">
        <v>109</v>
      </c>
      <c r="F113" s="74">
        <v>612</v>
      </c>
      <c r="G113" s="74">
        <v>612</v>
      </c>
      <c r="H113" s="136">
        <v>1</v>
      </c>
      <c r="I113" s="76">
        <f t="shared" si="2"/>
        <v>612</v>
      </c>
    </row>
    <row r="114" spans="1:9" x14ac:dyDescent="0.3">
      <c r="A114" s="69" t="s">
        <v>92</v>
      </c>
      <c r="B114" s="70">
        <v>44662</v>
      </c>
      <c r="C114" s="71" t="s">
        <v>93</v>
      </c>
      <c r="D114" s="72">
        <v>3</v>
      </c>
      <c r="E114" s="73" t="s">
        <v>110</v>
      </c>
      <c r="F114" s="74">
        <v>74.989999999999995</v>
      </c>
      <c r="G114" s="74">
        <f>+D114*F114</f>
        <v>224.96999999999997</v>
      </c>
      <c r="H114" s="128">
        <v>1</v>
      </c>
      <c r="I114" s="76">
        <f t="shared" si="2"/>
        <v>74.989999999999995</v>
      </c>
    </row>
    <row r="115" spans="1:9" x14ac:dyDescent="0.3">
      <c r="A115" s="69" t="s">
        <v>111</v>
      </c>
      <c r="B115" s="70">
        <v>44662</v>
      </c>
      <c r="C115" s="71" t="s">
        <v>93</v>
      </c>
      <c r="D115" s="83">
        <v>0</v>
      </c>
      <c r="E115" s="82" t="s">
        <v>110</v>
      </c>
      <c r="F115" s="125">
        <v>74.989999999999995</v>
      </c>
      <c r="G115" s="84">
        <v>0</v>
      </c>
      <c r="H115" s="135">
        <v>1</v>
      </c>
      <c r="I115" s="76">
        <f t="shared" si="2"/>
        <v>74.989999999999995</v>
      </c>
    </row>
    <row r="116" spans="1:9" x14ac:dyDescent="0.3">
      <c r="A116" s="69" t="s">
        <v>120</v>
      </c>
      <c r="B116" s="70">
        <v>44662</v>
      </c>
      <c r="C116" s="71" t="s">
        <v>93</v>
      </c>
      <c r="D116" s="83">
        <v>0</v>
      </c>
      <c r="E116" s="127" t="s">
        <v>110</v>
      </c>
      <c r="F116" s="84">
        <v>74.989999999999995</v>
      </c>
      <c r="G116" s="84">
        <v>0</v>
      </c>
      <c r="H116" s="135">
        <v>1</v>
      </c>
      <c r="I116" s="76">
        <f t="shared" si="2"/>
        <v>74.989999999999995</v>
      </c>
    </row>
    <row r="117" spans="1:9" x14ac:dyDescent="0.3">
      <c r="A117" s="69" t="s">
        <v>92</v>
      </c>
      <c r="B117" s="70">
        <v>44662</v>
      </c>
      <c r="C117" s="71" t="s">
        <v>93</v>
      </c>
      <c r="D117" s="83">
        <v>0</v>
      </c>
      <c r="E117" s="127" t="s">
        <v>135</v>
      </c>
      <c r="F117" s="84">
        <v>6.37</v>
      </c>
      <c r="G117" s="84">
        <f>+D117*F117</f>
        <v>0</v>
      </c>
      <c r="H117" s="128">
        <v>1</v>
      </c>
      <c r="I117" s="76">
        <f t="shared" si="2"/>
        <v>6.37</v>
      </c>
    </row>
    <row r="118" spans="1:9" x14ac:dyDescent="0.3">
      <c r="A118" s="69" t="s">
        <v>120</v>
      </c>
      <c r="B118" s="70">
        <v>44662</v>
      </c>
      <c r="C118" s="71" t="s">
        <v>93</v>
      </c>
      <c r="D118" s="83">
        <v>0</v>
      </c>
      <c r="E118" s="127" t="s">
        <v>135</v>
      </c>
      <c r="F118" s="84">
        <v>6.37</v>
      </c>
      <c r="G118" s="84">
        <v>0</v>
      </c>
      <c r="H118" s="135">
        <v>1</v>
      </c>
      <c r="I118" s="76">
        <f t="shared" si="2"/>
        <v>6.37</v>
      </c>
    </row>
    <row r="119" spans="1:9" x14ac:dyDescent="0.3">
      <c r="A119" s="69" t="s">
        <v>132</v>
      </c>
      <c r="B119" s="70">
        <v>44662</v>
      </c>
      <c r="C119" s="71" t="s">
        <v>93</v>
      </c>
      <c r="D119" s="83">
        <v>5</v>
      </c>
      <c r="E119" s="73" t="s">
        <v>135</v>
      </c>
      <c r="F119" s="74">
        <v>6.37</v>
      </c>
      <c r="G119" s="74">
        <f>+D119*F119</f>
        <v>31.85</v>
      </c>
      <c r="H119" s="135">
        <v>2</v>
      </c>
      <c r="I119" s="76">
        <f t="shared" si="2"/>
        <v>12.74</v>
      </c>
    </row>
    <row r="120" spans="1:9" x14ac:dyDescent="0.3">
      <c r="A120" s="69" t="s">
        <v>111</v>
      </c>
      <c r="B120" s="70">
        <v>44662</v>
      </c>
      <c r="C120" s="71" t="s">
        <v>93</v>
      </c>
      <c r="D120" s="83">
        <v>0</v>
      </c>
      <c r="E120" s="82" t="s">
        <v>146</v>
      </c>
      <c r="F120" s="125">
        <v>6.37</v>
      </c>
      <c r="G120" s="84">
        <v>0</v>
      </c>
      <c r="H120" s="135">
        <v>1</v>
      </c>
      <c r="I120" s="76">
        <f t="shared" si="2"/>
        <v>6.37</v>
      </c>
    </row>
    <row r="121" spans="1:9" x14ac:dyDescent="0.3">
      <c r="A121" s="69" t="s">
        <v>120</v>
      </c>
      <c r="B121" s="70">
        <v>44662</v>
      </c>
      <c r="C121" s="71" t="s">
        <v>93</v>
      </c>
      <c r="D121" s="72">
        <v>1</v>
      </c>
      <c r="E121" s="73" t="s">
        <v>126</v>
      </c>
      <c r="F121" s="74">
        <v>17.43</v>
      </c>
      <c r="G121" s="74">
        <v>17.43</v>
      </c>
      <c r="H121" s="139">
        <v>1</v>
      </c>
      <c r="I121" s="76">
        <f t="shared" si="2"/>
        <v>17.43</v>
      </c>
    </row>
    <row r="122" spans="1:9" x14ac:dyDescent="0.3">
      <c r="A122" s="69" t="s">
        <v>192</v>
      </c>
      <c r="B122" s="70">
        <v>44564</v>
      </c>
      <c r="C122" s="71" t="s">
        <v>187</v>
      </c>
      <c r="D122" s="72">
        <v>8</v>
      </c>
      <c r="E122" s="73" t="s">
        <v>267</v>
      </c>
      <c r="F122" s="74">
        <v>158</v>
      </c>
      <c r="G122" s="74">
        <v>1264</v>
      </c>
      <c r="H122" s="72">
        <v>8</v>
      </c>
      <c r="I122" s="76">
        <f t="shared" si="2"/>
        <v>1264</v>
      </c>
    </row>
    <row r="123" spans="1:9" x14ac:dyDescent="0.3">
      <c r="A123" s="69" t="s">
        <v>192</v>
      </c>
      <c r="B123" s="70">
        <v>44564</v>
      </c>
      <c r="C123" s="71" t="s">
        <v>187</v>
      </c>
      <c r="D123" s="72">
        <v>6</v>
      </c>
      <c r="E123" s="73" t="s">
        <v>269</v>
      </c>
      <c r="F123" s="74">
        <v>140</v>
      </c>
      <c r="G123" s="74">
        <v>840</v>
      </c>
      <c r="H123" s="72">
        <v>6</v>
      </c>
      <c r="I123" s="76">
        <f t="shared" si="2"/>
        <v>840</v>
      </c>
    </row>
    <row r="124" spans="1:9" x14ac:dyDescent="0.3">
      <c r="A124" s="69" t="s">
        <v>192</v>
      </c>
      <c r="B124" s="70">
        <v>44564</v>
      </c>
      <c r="C124" s="71" t="s">
        <v>187</v>
      </c>
      <c r="D124" s="72">
        <v>5</v>
      </c>
      <c r="E124" s="73" t="s">
        <v>268</v>
      </c>
      <c r="F124" s="74">
        <v>158</v>
      </c>
      <c r="G124" s="74">
        <v>790</v>
      </c>
      <c r="H124" s="72">
        <v>5</v>
      </c>
      <c r="I124" s="76">
        <f t="shared" si="2"/>
        <v>790</v>
      </c>
    </row>
    <row r="125" spans="1:9" ht="28.8" x14ac:dyDescent="0.3">
      <c r="A125" s="69" t="s">
        <v>192</v>
      </c>
      <c r="B125" s="70">
        <v>44564</v>
      </c>
      <c r="C125" s="71" t="s">
        <v>187</v>
      </c>
      <c r="D125" s="72">
        <v>5</v>
      </c>
      <c r="E125" s="73" t="s">
        <v>198</v>
      </c>
      <c r="F125" s="74">
        <v>467</v>
      </c>
      <c r="G125" s="74">
        <v>2335</v>
      </c>
      <c r="H125" s="72">
        <v>5</v>
      </c>
      <c r="I125" s="76">
        <f t="shared" si="2"/>
        <v>2335</v>
      </c>
    </row>
    <row r="126" spans="1:9" x14ac:dyDescent="0.3">
      <c r="A126" s="69" t="s">
        <v>192</v>
      </c>
      <c r="B126" s="70">
        <v>44564</v>
      </c>
      <c r="C126" s="71" t="s">
        <v>187</v>
      </c>
      <c r="D126" s="72">
        <v>5</v>
      </c>
      <c r="E126" s="73" t="s">
        <v>271</v>
      </c>
      <c r="F126" s="74">
        <v>158</v>
      </c>
      <c r="G126" s="74">
        <v>790</v>
      </c>
      <c r="H126" s="72">
        <v>5</v>
      </c>
      <c r="I126" s="76">
        <f t="shared" si="2"/>
        <v>790</v>
      </c>
    </row>
    <row r="127" spans="1:9" x14ac:dyDescent="0.3">
      <c r="A127" s="69" t="s">
        <v>192</v>
      </c>
      <c r="B127" s="70">
        <v>44564</v>
      </c>
      <c r="C127" s="71" t="s">
        <v>187</v>
      </c>
      <c r="D127" s="72">
        <v>3</v>
      </c>
      <c r="E127" s="73" t="s">
        <v>270</v>
      </c>
      <c r="F127" s="74">
        <v>147</v>
      </c>
      <c r="G127" s="74">
        <v>441</v>
      </c>
      <c r="H127" s="72">
        <v>3</v>
      </c>
      <c r="I127" s="76">
        <f t="shared" si="2"/>
        <v>441</v>
      </c>
    </row>
    <row r="128" spans="1:9" x14ac:dyDescent="0.3">
      <c r="A128" s="69" t="s">
        <v>189</v>
      </c>
      <c r="B128" s="70">
        <v>44564</v>
      </c>
      <c r="C128" s="71" t="s">
        <v>187</v>
      </c>
      <c r="D128" s="72">
        <v>2</v>
      </c>
      <c r="E128" s="73" t="s">
        <v>265</v>
      </c>
      <c r="F128" s="74">
        <v>28.99</v>
      </c>
      <c r="G128" s="74">
        <v>57.98</v>
      </c>
      <c r="H128" s="72">
        <v>2</v>
      </c>
      <c r="I128" s="76">
        <f t="shared" si="2"/>
        <v>57.98</v>
      </c>
    </row>
    <row r="129" spans="1:9" x14ac:dyDescent="0.3">
      <c r="A129" s="69" t="s">
        <v>186</v>
      </c>
      <c r="B129" s="70">
        <v>44564</v>
      </c>
      <c r="C129" s="71" t="s">
        <v>187</v>
      </c>
      <c r="D129" s="72">
        <v>1</v>
      </c>
      <c r="E129" s="73" t="s">
        <v>266</v>
      </c>
      <c r="F129" s="74">
        <v>2839</v>
      </c>
      <c r="G129" s="74">
        <v>2839</v>
      </c>
      <c r="H129" s="72">
        <v>1</v>
      </c>
      <c r="I129" s="76">
        <f t="shared" si="2"/>
        <v>2839</v>
      </c>
    </row>
    <row r="130" spans="1:9" x14ac:dyDescent="0.3">
      <c r="A130" s="69" t="s">
        <v>189</v>
      </c>
      <c r="B130" s="70">
        <v>44564</v>
      </c>
      <c r="C130" s="71" t="s">
        <v>187</v>
      </c>
      <c r="D130" s="72">
        <v>1</v>
      </c>
      <c r="E130" s="73" t="s">
        <v>191</v>
      </c>
      <c r="F130" s="74">
        <v>2839</v>
      </c>
      <c r="G130" s="74">
        <v>2839</v>
      </c>
      <c r="H130" s="72">
        <v>1</v>
      </c>
      <c r="I130" s="76">
        <f t="shared" si="2"/>
        <v>2839</v>
      </c>
    </row>
    <row r="131" spans="1:9" x14ac:dyDescent="0.3">
      <c r="A131" s="69" t="s">
        <v>192</v>
      </c>
      <c r="B131" s="70">
        <v>44564</v>
      </c>
      <c r="C131" s="71" t="s">
        <v>187</v>
      </c>
      <c r="D131" s="72">
        <v>3</v>
      </c>
      <c r="E131" s="73" t="s">
        <v>199</v>
      </c>
      <c r="F131" s="74">
        <v>158</v>
      </c>
      <c r="G131" s="74">
        <v>474</v>
      </c>
      <c r="H131" s="72">
        <v>3</v>
      </c>
      <c r="I131" s="76">
        <f t="shared" si="2"/>
        <v>474</v>
      </c>
    </row>
    <row r="132" spans="1:9" x14ac:dyDescent="0.3">
      <c r="A132" s="133">
        <v>66217</v>
      </c>
      <c r="B132" s="134">
        <v>44911</v>
      </c>
      <c r="C132" s="135" t="s">
        <v>235</v>
      </c>
      <c r="D132" s="83">
        <v>0</v>
      </c>
      <c r="E132" s="82" t="s">
        <v>237</v>
      </c>
      <c r="F132" s="125">
        <v>2208.09</v>
      </c>
      <c r="G132" s="84">
        <v>0</v>
      </c>
      <c r="H132" s="141">
        <v>5</v>
      </c>
      <c r="I132" s="76">
        <f t="shared" si="2"/>
        <v>11040.45</v>
      </c>
    </row>
    <row r="133" spans="1:9" x14ac:dyDescent="0.3">
      <c r="A133" s="133">
        <v>66217</v>
      </c>
      <c r="B133" s="134">
        <v>44911</v>
      </c>
      <c r="C133" s="135" t="s">
        <v>235</v>
      </c>
      <c r="D133" s="83">
        <v>0</v>
      </c>
      <c r="E133" s="82" t="s">
        <v>238</v>
      </c>
      <c r="F133" s="125">
        <v>4972.96</v>
      </c>
      <c r="G133" s="84">
        <v>0</v>
      </c>
      <c r="H133" s="141">
        <v>3</v>
      </c>
      <c r="I133" s="76">
        <f t="shared" si="2"/>
        <v>14918.880000000001</v>
      </c>
    </row>
    <row r="134" spans="1:9" x14ac:dyDescent="0.3">
      <c r="A134" s="133">
        <v>66217</v>
      </c>
      <c r="B134" s="134">
        <v>44911</v>
      </c>
      <c r="C134" s="135" t="s">
        <v>235</v>
      </c>
      <c r="D134" s="83">
        <v>0</v>
      </c>
      <c r="E134" s="82" t="s">
        <v>239</v>
      </c>
      <c r="F134" s="125">
        <v>1950.69</v>
      </c>
      <c r="G134" s="84">
        <v>0</v>
      </c>
      <c r="H134" s="141">
        <v>3</v>
      </c>
      <c r="I134" s="76">
        <f t="shared" si="2"/>
        <v>5852.07</v>
      </c>
    </row>
    <row r="135" spans="1:9" x14ac:dyDescent="0.3">
      <c r="A135" s="133">
        <v>66217</v>
      </c>
      <c r="B135" s="134">
        <v>44911</v>
      </c>
      <c r="C135" s="135" t="s">
        <v>235</v>
      </c>
      <c r="D135" s="83">
        <v>0</v>
      </c>
      <c r="E135" s="82" t="s">
        <v>236</v>
      </c>
      <c r="F135" s="125">
        <v>2541.52</v>
      </c>
      <c r="G135" s="84">
        <v>0</v>
      </c>
      <c r="H135" s="141">
        <v>5</v>
      </c>
      <c r="I135" s="76">
        <f t="shared" si="2"/>
        <v>12707.6</v>
      </c>
    </row>
    <row r="136" spans="1:9" x14ac:dyDescent="0.3">
      <c r="A136" s="69" t="s">
        <v>53</v>
      </c>
      <c r="B136" s="70">
        <v>44743</v>
      </c>
      <c r="C136" s="71" t="s">
        <v>8</v>
      </c>
      <c r="D136" s="72">
        <v>3</v>
      </c>
      <c r="E136" s="69" t="s">
        <v>56</v>
      </c>
      <c r="F136" s="77">
        <v>978.85</v>
      </c>
      <c r="G136" s="124">
        <v>2936.55</v>
      </c>
      <c r="H136" s="126">
        <v>3</v>
      </c>
      <c r="I136" s="76">
        <f t="shared" si="2"/>
        <v>2936.55</v>
      </c>
    </row>
    <row r="137" spans="1:9" x14ac:dyDescent="0.3">
      <c r="A137" s="69" t="s">
        <v>23</v>
      </c>
      <c r="B137" s="70">
        <v>44743</v>
      </c>
      <c r="C137" s="71" t="s">
        <v>8</v>
      </c>
      <c r="D137" s="72">
        <v>3</v>
      </c>
      <c r="E137" s="69" t="s">
        <v>27</v>
      </c>
      <c r="F137" s="77">
        <v>1907.25</v>
      </c>
      <c r="G137" s="124">
        <v>5721.75</v>
      </c>
      <c r="H137" s="126">
        <v>3</v>
      </c>
      <c r="I137" s="76">
        <f t="shared" si="2"/>
        <v>5721.75</v>
      </c>
    </row>
    <row r="138" spans="1:9" x14ac:dyDescent="0.3">
      <c r="A138" s="69" t="s">
        <v>33</v>
      </c>
      <c r="B138" s="70">
        <v>44743</v>
      </c>
      <c r="C138" s="71" t="s">
        <v>8</v>
      </c>
      <c r="D138" s="72">
        <v>5</v>
      </c>
      <c r="E138" s="69" t="s">
        <v>27</v>
      </c>
      <c r="F138" s="77">
        <v>1907.25</v>
      </c>
      <c r="G138" s="124">
        <v>9536.25</v>
      </c>
      <c r="H138" s="126">
        <v>5</v>
      </c>
      <c r="I138" s="76">
        <f t="shared" si="2"/>
        <v>9536.25</v>
      </c>
    </row>
    <row r="139" spans="1:9" x14ac:dyDescent="0.3">
      <c r="A139" s="69" t="s">
        <v>43</v>
      </c>
      <c r="B139" s="70">
        <v>44743</v>
      </c>
      <c r="C139" s="71" t="s">
        <v>8</v>
      </c>
      <c r="D139" s="72">
        <v>1</v>
      </c>
      <c r="E139" s="69" t="s">
        <v>27</v>
      </c>
      <c r="F139" s="77">
        <v>1907.25</v>
      </c>
      <c r="G139" s="124">
        <v>1907.25</v>
      </c>
      <c r="H139" s="126">
        <v>1</v>
      </c>
      <c r="I139" s="76">
        <f t="shared" si="2"/>
        <v>1907.25</v>
      </c>
    </row>
    <row r="140" spans="1:9" x14ac:dyDescent="0.3">
      <c r="A140" s="69" t="s">
        <v>45</v>
      </c>
      <c r="B140" s="70">
        <v>44743</v>
      </c>
      <c r="C140" s="71" t="s">
        <v>8</v>
      </c>
      <c r="D140" s="72">
        <v>3</v>
      </c>
      <c r="E140" s="69" t="s">
        <v>27</v>
      </c>
      <c r="F140" s="77">
        <v>1907.25</v>
      </c>
      <c r="G140" s="124">
        <v>5721.75</v>
      </c>
      <c r="H140" s="126">
        <v>3</v>
      </c>
      <c r="I140" s="76">
        <f t="shared" si="2"/>
        <v>5721.75</v>
      </c>
    </row>
    <row r="141" spans="1:9" x14ac:dyDescent="0.3">
      <c r="A141" s="69" t="s">
        <v>23</v>
      </c>
      <c r="B141" s="70">
        <v>44743</v>
      </c>
      <c r="C141" s="71" t="s">
        <v>8</v>
      </c>
      <c r="D141" s="72">
        <v>1</v>
      </c>
      <c r="E141" s="69" t="s">
        <v>30</v>
      </c>
      <c r="F141" s="77">
        <v>71.849999999999994</v>
      </c>
      <c r="G141" s="124">
        <v>71.849999999999994</v>
      </c>
      <c r="H141" s="126">
        <v>1</v>
      </c>
      <c r="I141" s="76">
        <f t="shared" si="2"/>
        <v>71.849999999999994</v>
      </c>
    </row>
    <row r="142" spans="1:9" x14ac:dyDescent="0.3">
      <c r="A142" s="69" t="s">
        <v>1</v>
      </c>
      <c r="B142" s="70">
        <v>44743</v>
      </c>
      <c r="C142" s="71" t="s">
        <v>8</v>
      </c>
      <c r="D142" s="72">
        <v>2</v>
      </c>
      <c r="E142" s="69" t="s">
        <v>14</v>
      </c>
      <c r="F142" s="77">
        <v>71.849999999999994</v>
      </c>
      <c r="G142" s="124">
        <v>143.69999999999999</v>
      </c>
      <c r="H142" s="126">
        <v>2</v>
      </c>
      <c r="I142" s="76">
        <f t="shared" si="2"/>
        <v>143.69999999999999</v>
      </c>
    </row>
    <row r="143" spans="1:9" x14ac:dyDescent="0.3">
      <c r="A143" s="69" t="s">
        <v>33</v>
      </c>
      <c r="B143" s="70">
        <v>44743</v>
      </c>
      <c r="C143" s="71" t="s">
        <v>8</v>
      </c>
      <c r="D143" s="72">
        <v>1</v>
      </c>
      <c r="E143" s="69" t="s">
        <v>37</v>
      </c>
      <c r="F143" s="77">
        <v>71.849999999999994</v>
      </c>
      <c r="G143" s="124">
        <v>71.849999999999994</v>
      </c>
      <c r="H143" s="126">
        <v>1</v>
      </c>
      <c r="I143" s="76">
        <f t="shared" si="2"/>
        <v>71.849999999999994</v>
      </c>
    </row>
    <row r="144" spans="1:9" x14ac:dyDescent="0.3">
      <c r="A144" s="69" t="s">
        <v>58</v>
      </c>
      <c r="B144" s="70">
        <v>44743</v>
      </c>
      <c r="C144" s="71" t="s">
        <v>8</v>
      </c>
      <c r="D144" s="72">
        <v>1</v>
      </c>
      <c r="E144" s="69" t="s">
        <v>37</v>
      </c>
      <c r="F144" s="77">
        <v>71.849999999999994</v>
      </c>
      <c r="G144" s="124">
        <v>71.849999999999994</v>
      </c>
      <c r="H144" s="126">
        <v>1</v>
      </c>
      <c r="I144" s="76">
        <f t="shared" si="2"/>
        <v>71.849999999999994</v>
      </c>
    </row>
    <row r="145" spans="1:9" x14ac:dyDescent="0.3">
      <c r="A145" s="69" t="s">
        <v>1</v>
      </c>
      <c r="B145" s="70">
        <v>44743</v>
      </c>
      <c r="C145" s="71" t="s">
        <v>8</v>
      </c>
      <c r="D145" s="72">
        <v>2</v>
      </c>
      <c r="E145" s="69" t="s">
        <v>7</v>
      </c>
      <c r="F145" s="77">
        <v>1119.5999999999999</v>
      </c>
      <c r="G145" s="124">
        <v>2239.1999999999998</v>
      </c>
      <c r="H145" s="131">
        <v>0</v>
      </c>
      <c r="I145" s="76">
        <f t="shared" ref="I145:I208" si="3">+F145*H145</f>
        <v>0</v>
      </c>
    </row>
    <row r="146" spans="1:9" x14ac:dyDescent="0.3">
      <c r="A146" s="69" t="s">
        <v>33</v>
      </c>
      <c r="B146" s="70">
        <v>44743</v>
      </c>
      <c r="C146" s="71" t="s">
        <v>8</v>
      </c>
      <c r="D146" s="72">
        <v>1</v>
      </c>
      <c r="E146" s="69" t="s">
        <v>7</v>
      </c>
      <c r="F146" s="77">
        <v>1119.5999999999999</v>
      </c>
      <c r="G146" s="124">
        <v>1119.5999999999999</v>
      </c>
      <c r="H146" s="131">
        <v>0</v>
      </c>
      <c r="I146" s="76">
        <f t="shared" si="3"/>
        <v>0</v>
      </c>
    </row>
    <row r="147" spans="1:9" x14ac:dyDescent="0.3">
      <c r="A147" s="69" t="s">
        <v>1</v>
      </c>
      <c r="B147" s="70">
        <v>44743</v>
      </c>
      <c r="C147" s="71" t="s">
        <v>8</v>
      </c>
      <c r="D147" s="72">
        <v>15</v>
      </c>
      <c r="E147" s="69" t="s">
        <v>16</v>
      </c>
      <c r="F147" s="77">
        <v>159.6</v>
      </c>
      <c r="G147" s="124">
        <v>2394</v>
      </c>
      <c r="H147" s="131">
        <v>0</v>
      </c>
      <c r="I147" s="76">
        <f t="shared" si="3"/>
        <v>0</v>
      </c>
    </row>
    <row r="148" spans="1:9" x14ac:dyDescent="0.3">
      <c r="A148" s="69" t="s">
        <v>23</v>
      </c>
      <c r="B148" s="70">
        <v>44743</v>
      </c>
      <c r="C148" s="71" t="s">
        <v>8</v>
      </c>
      <c r="D148" s="72">
        <v>6</v>
      </c>
      <c r="E148" s="69" t="s">
        <v>16</v>
      </c>
      <c r="F148" s="77">
        <v>159.6</v>
      </c>
      <c r="G148" s="124">
        <v>957.6</v>
      </c>
      <c r="H148" s="131">
        <v>0</v>
      </c>
      <c r="I148" s="76">
        <f t="shared" si="3"/>
        <v>0</v>
      </c>
    </row>
    <row r="149" spans="1:9" x14ac:dyDescent="0.3">
      <c r="A149" s="69" t="s">
        <v>33</v>
      </c>
      <c r="B149" s="70">
        <v>44743</v>
      </c>
      <c r="C149" s="71" t="s">
        <v>8</v>
      </c>
      <c r="D149" s="72">
        <v>9</v>
      </c>
      <c r="E149" s="69" t="s">
        <v>16</v>
      </c>
      <c r="F149" s="77">
        <v>159.6</v>
      </c>
      <c r="G149" s="124">
        <v>1436.4</v>
      </c>
      <c r="H149" s="131">
        <v>0</v>
      </c>
      <c r="I149" s="76">
        <f t="shared" si="3"/>
        <v>0</v>
      </c>
    </row>
    <row r="150" spans="1:9" x14ac:dyDescent="0.3">
      <c r="A150" s="69" t="s">
        <v>45</v>
      </c>
      <c r="B150" s="70">
        <v>44743</v>
      </c>
      <c r="C150" s="71" t="s">
        <v>8</v>
      </c>
      <c r="D150" s="72">
        <v>1</v>
      </c>
      <c r="E150" s="69" t="s">
        <v>51</v>
      </c>
      <c r="F150" s="77">
        <v>540.25</v>
      </c>
      <c r="G150" s="124">
        <v>540.25</v>
      </c>
      <c r="H150" s="126">
        <v>1</v>
      </c>
      <c r="I150" s="76">
        <f t="shared" si="3"/>
        <v>540.25</v>
      </c>
    </row>
    <row r="151" spans="1:9" x14ac:dyDescent="0.3">
      <c r="A151" s="69" t="s">
        <v>1</v>
      </c>
      <c r="B151" s="70">
        <v>44743</v>
      </c>
      <c r="C151" s="71" t="s">
        <v>8</v>
      </c>
      <c r="D151" s="72">
        <v>1</v>
      </c>
      <c r="E151" s="69" t="s">
        <v>20</v>
      </c>
      <c r="F151" s="77">
        <v>3452.1</v>
      </c>
      <c r="G151" s="124">
        <v>3452.1</v>
      </c>
      <c r="H151" s="131">
        <v>0</v>
      </c>
      <c r="I151" s="76">
        <f t="shared" si="3"/>
        <v>0</v>
      </c>
    </row>
    <row r="152" spans="1:9" x14ac:dyDescent="0.3">
      <c r="A152" s="69" t="s">
        <v>33</v>
      </c>
      <c r="B152" s="70">
        <v>44743</v>
      </c>
      <c r="C152" s="71" t="s">
        <v>8</v>
      </c>
      <c r="D152" s="72">
        <v>1</v>
      </c>
      <c r="E152" s="69" t="s">
        <v>20</v>
      </c>
      <c r="F152" s="77">
        <v>3452.1</v>
      </c>
      <c r="G152" s="124">
        <v>3452.1</v>
      </c>
      <c r="H152" s="131">
        <v>0</v>
      </c>
      <c r="I152" s="76">
        <f t="shared" si="3"/>
        <v>0</v>
      </c>
    </row>
    <row r="153" spans="1:9" x14ac:dyDescent="0.3">
      <c r="A153" s="69" t="s">
        <v>45</v>
      </c>
      <c r="B153" s="70">
        <v>44743</v>
      </c>
      <c r="C153" s="71" t="s">
        <v>8</v>
      </c>
      <c r="D153" s="72">
        <v>1</v>
      </c>
      <c r="E153" s="69" t="s">
        <v>52</v>
      </c>
      <c r="F153" s="77">
        <v>3452.1</v>
      </c>
      <c r="G153" s="124">
        <v>3452.1</v>
      </c>
      <c r="H153" s="126">
        <v>1</v>
      </c>
      <c r="I153" s="76">
        <f t="shared" si="3"/>
        <v>3452.1</v>
      </c>
    </row>
    <row r="154" spans="1:9" x14ac:dyDescent="0.3">
      <c r="A154" s="69" t="s">
        <v>23</v>
      </c>
      <c r="B154" s="70">
        <v>44743</v>
      </c>
      <c r="C154" s="71" t="s">
        <v>8</v>
      </c>
      <c r="D154" s="72">
        <v>6</v>
      </c>
      <c r="E154" s="69" t="s">
        <v>24</v>
      </c>
      <c r="F154" s="77">
        <v>434.35</v>
      </c>
      <c r="G154" s="124">
        <v>2606.1</v>
      </c>
      <c r="H154" s="126">
        <v>6</v>
      </c>
      <c r="I154" s="76">
        <f t="shared" si="3"/>
        <v>2606.1000000000004</v>
      </c>
    </row>
    <row r="155" spans="1:9" x14ac:dyDescent="0.3">
      <c r="A155" s="69" t="s">
        <v>33</v>
      </c>
      <c r="B155" s="70">
        <v>44743</v>
      </c>
      <c r="C155" s="71" t="s">
        <v>8</v>
      </c>
      <c r="D155" s="72">
        <v>7</v>
      </c>
      <c r="E155" s="69" t="s">
        <v>34</v>
      </c>
      <c r="F155" s="77">
        <v>434.35</v>
      </c>
      <c r="G155" s="124">
        <v>3040.45</v>
      </c>
      <c r="H155" s="126">
        <v>7</v>
      </c>
      <c r="I155" s="76">
        <f t="shared" si="3"/>
        <v>3040.4500000000003</v>
      </c>
    </row>
    <row r="156" spans="1:9" x14ac:dyDescent="0.3">
      <c r="A156" s="69" t="s">
        <v>45</v>
      </c>
      <c r="B156" s="70">
        <v>44743</v>
      </c>
      <c r="C156" s="71" t="s">
        <v>8</v>
      </c>
      <c r="D156" s="72">
        <v>5</v>
      </c>
      <c r="E156" s="69" t="s">
        <v>47</v>
      </c>
      <c r="F156" s="77">
        <v>278.95</v>
      </c>
      <c r="G156" s="124">
        <v>1394.75</v>
      </c>
      <c r="H156" s="126">
        <v>5</v>
      </c>
      <c r="I156" s="76">
        <f t="shared" si="3"/>
        <v>1394.75</v>
      </c>
    </row>
    <row r="157" spans="1:9" x14ac:dyDescent="0.3">
      <c r="A157" s="69" t="s">
        <v>33</v>
      </c>
      <c r="B157" s="70">
        <v>44743</v>
      </c>
      <c r="C157" s="71" t="s">
        <v>8</v>
      </c>
      <c r="D157" s="72">
        <v>1</v>
      </c>
      <c r="E157" s="69" t="s">
        <v>36</v>
      </c>
      <c r="F157" s="77">
        <v>1399.8</v>
      </c>
      <c r="G157" s="124">
        <v>1399.8</v>
      </c>
      <c r="H157" s="126">
        <v>1</v>
      </c>
      <c r="I157" s="76">
        <f t="shared" si="3"/>
        <v>1399.8</v>
      </c>
    </row>
    <row r="158" spans="1:9" x14ac:dyDescent="0.3">
      <c r="A158" s="69" t="s">
        <v>1</v>
      </c>
      <c r="B158" s="70">
        <v>44743</v>
      </c>
      <c r="C158" s="71" t="s">
        <v>8</v>
      </c>
      <c r="D158" s="72">
        <v>1</v>
      </c>
      <c r="E158" s="69" t="s">
        <v>12</v>
      </c>
      <c r="F158" s="77">
        <v>1399.8</v>
      </c>
      <c r="G158" s="124">
        <v>1399.8</v>
      </c>
      <c r="H158" s="126">
        <v>1</v>
      </c>
      <c r="I158" s="76">
        <f t="shared" si="3"/>
        <v>1399.8</v>
      </c>
    </row>
    <row r="159" spans="1:9" x14ac:dyDescent="0.3">
      <c r="A159" s="69" t="s">
        <v>23</v>
      </c>
      <c r="B159" s="70">
        <v>44743</v>
      </c>
      <c r="C159" s="71" t="s">
        <v>8</v>
      </c>
      <c r="D159" s="72">
        <v>1</v>
      </c>
      <c r="E159" s="69" t="s">
        <v>28</v>
      </c>
      <c r="F159" s="77">
        <v>1399.8</v>
      </c>
      <c r="G159" s="124">
        <v>1399.8</v>
      </c>
      <c r="H159" s="126">
        <v>1</v>
      </c>
      <c r="I159" s="76">
        <f t="shared" si="3"/>
        <v>1399.8</v>
      </c>
    </row>
    <row r="160" spans="1:9" ht="28.8" x14ac:dyDescent="0.3">
      <c r="A160" s="69" t="s">
        <v>43</v>
      </c>
      <c r="B160" s="70">
        <v>44743</v>
      </c>
      <c r="C160" s="71" t="s">
        <v>8</v>
      </c>
      <c r="D160" s="72">
        <v>1</v>
      </c>
      <c r="E160" s="73" t="s">
        <v>28</v>
      </c>
      <c r="F160" s="77">
        <v>1399.8</v>
      </c>
      <c r="G160" s="124">
        <v>1399.8</v>
      </c>
      <c r="H160" s="126">
        <v>1</v>
      </c>
      <c r="I160" s="76">
        <f t="shared" si="3"/>
        <v>1399.8</v>
      </c>
    </row>
    <row r="161" spans="1:9" ht="28.8" x14ac:dyDescent="0.3">
      <c r="A161" s="69" t="s">
        <v>41</v>
      </c>
      <c r="B161" s="70">
        <v>44743</v>
      </c>
      <c r="C161" s="71" t="s">
        <v>8</v>
      </c>
      <c r="D161" s="72">
        <v>2</v>
      </c>
      <c r="E161" s="73" t="s">
        <v>42</v>
      </c>
      <c r="F161" s="77">
        <v>1399.8</v>
      </c>
      <c r="G161" s="124">
        <v>2799.6</v>
      </c>
      <c r="H161" s="126">
        <v>2</v>
      </c>
      <c r="I161" s="76">
        <f t="shared" si="3"/>
        <v>2799.6</v>
      </c>
    </row>
    <row r="162" spans="1:9" x14ac:dyDescent="0.3">
      <c r="A162" s="69" t="s">
        <v>58</v>
      </c>
      <c r="B162" s="70">
        <v>44743</v>
      </c>
      <c r="C162" s="71" t="s">
        <v>8</v>
      </c>
      <c r="D162" s="72">
        <v>1</v>
      </c>
      <c r="E162" s="69" t="s">
        <v>59</v>
      </c>
      <c r="F162" s="77">
        <v>7.55</v>
      </c>
      <c r="G162" s="124">
        <v>7.55</v>
      </c>
      <c r="H162" s="126">
        <v>1</v>
      </c>
      <c r="I162" s="76">
        <f t="shared" si="3"/>
        <v>7.55</v>
      </c>
    </row>
    <row r="163" spans="1:9" x14ac:dyDescent="0.3">
      <c r="A163" s="69" t="s">
        <v>53</v>
      </c>
      <c r="B163" s="70">
        <v>44743</v>
      </c>
      <c r="C163" s="71" t="s">
        <v>8</v>
      </c>
      <c r="D163" s="72">
        <v>20</v>
      </c>
      <c r="E163" s="69" t="s">
        <v>54</v>
      </c>
      <c r="F163" s="77">
        <v>272.14999999999998</v>
      </c>
      <c r="G163" s="124">
        <v>5443</v>
      </c>
      <c r="H163" s="126">
        <v>20</v>
      </c>
      <c r="I163" s="76">
        <f t="shared" si="3"/>
        <v>5443</v>
      </c>
    </row>
    <row r="164" spans="1:9" x14ac:dyDescent="0.3">
      <c r="A164" s="69" t="s">
        <v>1</v>
      </c>
      <c r="B164" s="70">
        <v>44743</v>
      </c>
      <c r="C164" s="71" t="s">
        <v>8</v>
      </c>
      <c r="D164" s="72">
        <v>20</v>
      </c>
      <c r="E164" s="69" t="s">
        <v>17</v>
      </c>
      <c r="F164" s="77">
        <v>299</v>
      </c>
      <c r="G164" s="124">
        <v>5980</v>
      </c>
      <c r="H164" s="126">
        <v>20</v>
      </c>
      <c r="I164" s="76">
        <f t="shared" si="3"/>
        <v>5980</v>
      </c>
    </row>
    <row r="165" spans="1:9" x14ac:dyDescent="0.3">
      <c r="A165" s="69" t="s">
        <v>23</v>
      </c>
      <c r="B165" s="70">
        <v>44743</v>
      </c>
      <c r="C165" s="71" t="s">
        <v>8</v>
      </c>
      <c r="D165" s="72">
        <v>8</v>
      </c>
      <c r="E165" s="69" t="s">
        <v>17</v>
      </c>
      <c r="F165" s="77">
        <v>299</v>
      </c>
      <c r="G165" s="124">
        <v>2392</v>
      </c>
      <c r="H165" s="126">
        <v>8</v>
      </c>
      <c r="I165" s="76">
        <f t="shared" si="3"/>
        <v>2392</v>
      </c>
    </row>
    <row r="166" spans="1:9" x14ac:dyDescent="0.3">
      <c r="A166" s="69" t="s">
        <v>33</v>
      </c>
      <c r="B166" s="70">
        <v>44743</v>
      </c>
      <c r="C166" s="71" t="s">
        <v>8</v>
      </c>
      <c r="D166" s="72">
        <v>10</v>
      </c>
      <c r="E166" s="69" t="s">
        <v>17</v>
      </c>
      <c r="F166" s="77">
        <v>299</v>
      </c>
      <c r="G166" s="124">
        <v>2990</v>
      </c>
      <c r="H166" s="126">
        <v>10</v>
      </c>
      <c r="I166" s="76">
        <f t="shared" si="3"/>
        <v>2990</v>
      </c>
    </row>
    <row r="167" spans="1:9" x14ac:dyDescent="0.3">
      <c r="A167" s="69" t="s">
        <v>45</v>
      </c>
      <c r="B167" s="70">
        <v>44743</v>
      </c>
      <c r="C167" s="71" t="s">
        <v>8</v>
      </c>
      <c r="D167" s="72">
        <v>5</v>
      </c>
      <c r="E167" s="69" t="s">
        <v>17</v>
      </c>
      <c r="F167" s="77">
        <v>299</v>
      </c>
      <c r="G167" s="124">
        <v>1495</v>
      </c>
      <c r="H167" s="126">
        <v>5</v>
      </c>
      <c r="I167" s="76">
        <f t="shared" si="3"/>
        <v>1495</v>
      </c>
    </row>
    <row r="168" spans="1:9" x14ac:dyDescent="0.3">
      <c r="A168" s="69" t="s">
        <v>58</v>
      </c>
      <c r="B168" s="70">
        <v>44743</v>
      </c>
      <c r="C168" s="71" t="s">
        <v>8</v>
      </c>
      <c r="D168" s="72">
        <v>3</v>
      </c>
      <c r="E168" s="69" t="s">
        <v>17</v>
      </c>
      <c r="F168" s="77">
        <v>299</v>
      </c>
      <c r="G168" s="124">
        <v>897</v>
      </c>
      <c r="H168" s="126">
        <v>3</v>
      </c>
      <c r="I168" s="76">
        <f t="shared" si="3"/>
        <v>897</v>
      </c>
    </row>
    <row r="169" spans="1:9" x14ac:dyDescent="0.3">
      <c r="A169" s="69" t="s">
        <v>60</v>
      </c>
      <c r="B169" s="70">
        <v>44662</v>
      </c>
      <c r="C169" s="71" t="s">
        <v>8</v>
      </c>
      <c r="D169" s="72">
        <v>1</v>
      </c>
      <c r="E169" s="69" t="s">
        <v>61</v>
      </c>
      <c r="F169" s="77">
        <v>611.79999999999995</v>
      </c>
      <c r="G169" s="124">
        <v>611.79999999999995</v>
      </c>
      <c r="H169" s="126">
        <v>1</v>
      </c>
      <c r="I169" s="76">
        <f t="shared" si="3"/>
        <v>611.79999999999995</v>
      </c>
    </row>
    <row r="170" spans="1:9" x14ac:dyDescent="0.3">
      <c r="A170" s="69" t="s">
        <v>60</v>
      </c>
      <c r="B170" s="70">
        <v>44662</v>
      </c>
      <c r="C170" s="71" t="s">
        <v>8</v>
      </c>
      <c r="D170" s="72">
        <v>1</v>
      </c>
      <c r="E170" s="73" t="s">
        <v>57</v>
      </c>
      <c r="F170" s="77">
        <v>71.25</v>
      </c>
      <c r="G170" s="124">
        <v>71.25</v>
      </c>
      <c r="H170" s="126">
        <v>1</v>
      </c>
      <c r="I170" s="76">
        <f t="shared" si="3"/>
        <v>71.25</v>
      </c>
    </row>
    <row r="171" spans="1:9" x14ac:dyDescent="0.3">
      <c r="A171" s="69" t="s">
        <v>53</v>
      </c>
      <c r="B171" s="70">
        <v>44743</v>
      </c>
      <c r="C171" s="71" t="s">
        <v>8</v>
      </c>
      <c r="D171" s="72">
        <v>5</v>
      </c>
      <c r="E171" s="73" t="s">
        <v>57</v>
      </c>
      <c r="F171" s="77">
        <v>71.25</v>
      </c>
      <c r="G171" s="124">
        <v>356.25</v>
      </c>
      <c r="H171" s="126">
        <v>5</v>
      </c>
      <c r="I171" s="76">
        <f t="shared" si="3"/>
        <v>356.25</v>
      </c>
    </row>
    <row r="172" spans="1:9" x14ac:dyDescent="0.3">
      <c r="A172" s="69" t="s">
        <v>33</v>
      </c>
      <c r="B172" s="70">
        <v>44743</v>
      </c>
      <c r="C172" s="71" t="s">
        <v>8</v>
      </c>
      <c r="D172" s="72">
        <v>1</v>
      </c>
      <c r="E172" s="73" t="s">
        <v>40</v>
      </c>
      <c r="F172" s="77">
        <v>71.25</v>
      </c>
      <c r="G172" s="124">
        <v>71.25</v>
      </c>
      <c r="H172" s="126">
        <v>1</v>
      </c>
      <c r="I172" s="76">
        <f t="shared" si="3"/>
        <v>71.25</v>
      </c>
    </row>
    <row r="173" spans="1:9" x14ac:dyDescent="0.3">
      <c r="A173" s="69" t="s">
        <v>23</v>
      </c>
      <c r="B173" s="70">
        <v>44743</v>
      </c>
      <c r="C173" s="71" t="s">
        <v>8</v>
      </c>
      <c r="D173" s="72">
        <v>1</v>
      </c>
      <c r="E173" s="73" t="s">
        <v>32</v>
      </c>
      <c r="F173" s="77">
        <v>71.25</v>
      </c>
      <c r="G173" s="124">
        <v>71.25</v>
      </c>
      <c r="H173" s="126">
        <v>1</v>
      </c>
      <c r="I173" s="76">
        <f t="shared" si="3"/>
        <v>71.25</v>
      </c>
    </row>
    <row r="174" spans="1:9" x14ac:dyDescent="0.3">
      <c r="A174" s="69" t="s">
        <v>62</v>
      </c>
      <c r="B174" s="70">
        <v>44743</v>
      </c>
      <c r="C174" s="71" t="s">
        <v>8</v>
      </c>
      <c r="D174" s="72">
        <v>2</v>
      </c>
      <c r="E174" s="69" t="s">
        <v>64</v>
      </c>
      <c r="F174" s="77">
        <v>356.65</v>
      </c>
      <c r="G174" s="124">
        <v>713.3</v>
      </c>
      <c r="H174" s="126">
        <v>2</v>
      </c>
      <c r="I174" s="76">
        <f t="shared" si="3"/>
        <v>713.3</v>
      </c>
    </row>
    <row r="175" spans="1:9" x14ac:dyDescent="0.3">
      <c r="A175" s="69" t="s">
        <v>62</v>
      </c>
      <c r="B175" s="70">
        <v>44743</v>
      </c>
      <c r="C175" s="71" t="s">
        <v>8</v>
      </c>
      <c r="D175" s="72">
        <v>2</v>
      </c>
      <c r="E175" s="69" t="s">
        <v>65</v>
      </c>
      <c r="F175" s="77">
        <v>452.8</v>
      </c>
      <c r="G175" s="124">
        <v>905.6</v>
      </c>
      <c r="H175" s="126">
        <v>2</v>
      </c>
      <c r="I175" s="76">
        <f t="shared" si="3"/>
        <v>905.6</v>
      </c>
    </row>
    <row r="176" spans="1:9" x14ac:dyDescent="0.3">
      <c r="A176" s="69" t="s">
        <v>62</v>
      </c>
      <c r="B176" s="70">
        <v>44743</v>
      </c>
      <c r="C176" s="71" t="s">
        <v>8</v>
      </c>
      <c r="D176" s="72">
        <v>2</v>
      </c>
      <c r="E176" s="73" t="s">
        <v>66</v>
      </c>
      <c r="F176" s="77">
        <v>500.85</v>
      </c>
      <c r="G176" s="124">
        <v>1001.7</v>
      </c>
      <c r="H176" s="126">
        <v>2</v>
      </c>
      <c r="I176" s="76">
        <f t="shared" si="3"/>
        <v>1001.7</v>
      </c>
    </row>
    <row r="177" spans="1:9" x14ac:dyDescent="0.3">
      <c r="A177" s="69" t="s">
        <v>62</v>
      </c>
      <c r="B177" s="70">
        <v>44743</v>
      </c>
      <c r="C177" s="71" t="s">
        <v>8</v>
      </c>
      <c r="D177" s="72">
        <v>6</v>
      </c>
      <c r="E177" s="69" t="s">
        <v>63</v>
      </c>
      <c r="F177" s="77">
        <v>1180.5</v>
      </c>
      <c r="G177" s="124">
        <v>7083</v>
      </c>
      <c r="H177" s="126">
        <v>6</v>
      </c>
      <c r="I177" s="76">
        <f t="shared" si="3"/>
        <v>7083</v>
      </c>
    </row>
    <row r="178" spans="1:9" x14ac:dyDescent="0.3">
      <c r="A178" s="69" t="s">
        <v>43</v>
      </c>
      <c r="B178" s="70">
        <v>44743</v>
      </c>
      <c r="C178" s="71" t="s">
        <v>8</v>
      </c>
      <c r="D178" s="72">
        <v>3</v>
      </c>
      <c r="E178" s="69" t="s">
        <v>44</v>
      </c>
      <c r="F178" s="77">
        <v>266.10000000000002</v>
      </c>
      <c r="G178" s="124">
        <v>798.3</v>
      </c>
      <c r="H178" s="126">
        <v>3</v>
      </c>
      <c r="I178" s="76">
        <f t="shared" si="3"/>
        <v>798.30000000000007</v>
      </c>
    </row>
    <row r="179" spans="1:9" x14ac:dyDescent="0.3">
      <c r="A179" s="69" t="s">
        <v>45</v>
      </c>
      <c r="B179" s="70">
        <v>44743</v>
      </c>
      <c r="C179" s="71" t="s">
        <v>8</v>
      </c>
      <c r="D179" s="72">
        <v>2</v>
      </c>
      <c r="E179" s="69" t="s">
        <v>46</v>
      </c>
      <c r="F179" s="77">
        <v>266.10000000000002</v>
      </c>
      <c r="G179" s="124">
        <v>532.20000000000005</v>
      </c>
      <c r="H179" s="126">
        <v>2</v>
      </c>
      <c r="I179" s="76">
        <f t="shared" si="3"/>
        <v>532.20000000000005</v>
      </c>
    </row>
    <row r="180" spans="1:9" x14ac:dyDescent="0.3">
      <c r="A180" s="69" t="s">
        <v>53</v>
      </c>
      <c r="B180" s="70">
        <v>44743</v>
      </c>
      <c r="C180" s="71" t="s">
        <v>8</v>
      </c>
      <c r="D180" s="72">
        <v>2</v>
      </c>
      <c r="E180" s="69" t="s">
        <v>46</v>
      </c>
      <c r="F180" s="77">
        <v>266.10000000000002</v>
      </c>
      <c r="G180" s="124">
        <v>532.20000000000005</v>
      </c>
      <c r="H180" s="126">
        <v>2</v>
      </c>
      <c r="I180" s="76">
        <f t="shared" si="3"/>
        <v>532.20000000000005</v>
      </c>
    </row>
    <row r="181" spans="1:9" x14ac:dyDescent="0.3">
      <c r="A181" s="69" t="s">
        <v>23</v>
      </c>
      <c r="B181" s="70">
        <v>44743</v>
      </c>
      <c r="C181" s="71" t="s">
        <v>8</v>
      </c>
      <c r="D181" s="72">
        <v>1</v>
      </c>
      <c r="E181" s="69" t="s">
        <v>31</v>
      </c>
      <c r="F181" s="77">
        <v>66.849999999999994</v>
      </c>
      <c r="G181" s="124">
        <v>66.849999999999994</v>
      </c>
      <c r="H181" s="131">
        <v>0</v>
      </c>
      <c r="I181" s="76">
        <f t="shared" si="3"/>
        <v>0</v>
      </c>
    </row>
    <row r="182" spans="1:9" x14ac:dyDescent="0.3">
      <c r="A182" s="69" t="s">
        <v>60</v>
      </c>
      <c r="B182" s="70">
        <v>44662</v>
      </c>
      <c r="C182" s="71" t="s">
        <v>8</v>
      </c>
      <c r="D182" s="72">
        <v>1</v>
      </c>
      <c r="E182" s="69" t="s">
        <v>31</v>
      </c>
      <c r="F182" s="77">
        <v>66.849999999999994</v>
      </c>
      <c r="G182" s="124">
        <v>66.849999999999994</v>
      </c>
      <c r="H182" s="126">
        <v>1</v>
      </c>
      <c r="I182" s="76">
        <f t="shared" si="3"/>
        <v>66.849999999999994</v>
      </c>
    </row>
    <row r="183" spans="1:9" x14ac:dyDescent="0.3">
      <c r="A183" s="69" t="s">
        <v>33</v>
      </c>
      <c r="B183" s="70">
        <v>44743</v>
      </c>
      <c r="C183" s="71" t="s">
        <v>8</v>
      </c>
      <c r="D183" s="72">
        <v>1</v>
      </c>
      <c r="E183" s="69" t="s">
        <v>39</v>
      </c>
      <c r="F183" s="77">
        <v>66.849999999999994</v>
      </c>
      <c r="G183" s="124">
        <v>66.849999999999994</v>
      </c>
      <c r="H183" s="126">
        <v>1</v>
      </c>
      <c r="I183" s="76">
        <f t="shared" si="3"/>
        <v>66.849999999999994</v>
      </c>
    </row>
    <row r="184" spans="1:9" x14ac:dyDescent="0.3">
      <c r="A184" s="69" t="s">
        <v>1</v>
      </c>
      <c r="B184" s="70">
        <v>44743</v>
      </c>
      <c r="C184" s="71" t="s">
        <v>8</v>
      </c>
      <c r="D184" s="72">
        <v>1</v>
      </c>
      <c r="E184" s="69" t="s">
        <v>5</v>
      </c>
      <c r="F184" s="77">
        <v>97.1</v>
      </c>
      <c r="G184" s="124">
        <v>97.1</v>
      </c>
      <c r="H184" s="126">
        <v>1</v>
      </c>
      <c r="I184" s="76">
        <f t="shared" si="3"/>
        <v>97.1</v>
      </c>
    </row>
    <row r="185" spans="1:9" x14ac:dyDescent="0.3">
      <c r="A185" s="69" t="s">
        <v>33</v>
      </c>
      <c r="B185" s="70">
        <v>44743</v>
      </c>
      <c r="C185" s="71" t="s">
        <v>8</v>
      </c>
      <c r="D185" s="72">
        <v>1</v>
      </c>
      <c r="E185" s="69" t="s">
        <v>5</v>
      </c>
      <c r="F185" s="77">
        <v>97.1</v>
      </c>
      <c r="G185" s="124">
        <v>97.1</v>
      </c>
      <c r="H185" s="126">
        <v>1</v>
      </c>
      <c r="I185" s="76">
        <f t="shared" si="3"/>
        <v>97.1</v>
      </c>
    </row>
    <row r="186" spans="1:9" x14ac:dyDescent="0.3">
      <c r="A186" s="69" t="s">
        <v>45</v>
      </c>
      <c r="B186" s="70">
        <v>44743</v>
      </c>
      <c r="C186" s="71" t="s">
        <v>8</v>
      </c>
      <c r="D186" s="72">
        <v>1</v>
      </c>
      <c r="E186" s="69" t="s">
        <v>49</v>
      </c>
      <c r="F186" s="77">
        <v>2246.6</v>
      </c>
      <c r="G186" s="124">
        <v>2246.6</v>
      </c>
      <c r="H186" s="126">
        <v>1</v>
      </c>
      <c r="I186" s="76">
        <f t="shared" si="3"/>
        <v>2246.6</v>
      </c>
    </row>
    <row r="187" spans="1:9" x14ac:dyDescent="0.3">
      <c r="A187" s="69" t="s">
        <v>23</v>
      </c>
      <c r="B187" s="70">
        <v>44743</v>
      </c>
      <c r="C187" s="71" t="s">
        <v>8</v>
      </c>
      <c r="D187" s="72">
        <v>2</v>
      </c>
      <c r="E187" s="69" t="s">
        <v>25</v>
      </c>
      <c r="F187" s="77">
        <v>1148.8499999999999</v>
      </c>
      <c r="G187" s="124">
        <v>2297.6999999999998</v>
      </c>
      <c r="H187" s="131">
        <v>0</v>
      </c>
      <c r="I187" s="76">
        <f t="shared" si="3"/>
        <v>0</v>
      </c>
    </row>
    <row r="188" spans="1:9" x14ac:dyDescent="0.3">
      <c r="A188" s="69" t="s">
        <v>33</v>
      </c>
      <c r="B188" s="70">
        <v>44743</v>
      </c>
      <c r="C188" s="71" t="s">
        <v>8</v>
      </c>
      <c r="D188" s="72">
        <v>2</v>
      </c>
      <c r="E188" s="69" t="s">
        <v>25</v>
      </c>
      <c r="F188" s="77">
        <v>1148.8499999999999</v>
      </c>
      <c r="G188" s="124">
        <v>2297.6999999999998</v>
      </c>
      <c r="H188" s="131">
        <v>0</v>
      </c>
      <c r="I188" s="76">
        <f t="shared" si="3"/>
        <v>0</v>
      </c>
    </row>
    <row r="189" spans="1:9" x14ac:dyDescent="0.3">
      <c r="A189" s="69" t="s">
        <v>1</v>
      </c>
      <c r="B189" s="70">
        <v>44743</v>
      </c>
      <c r="C189" s="71" t="s">
        <v>8</v>
      </c>
      <c r="D189" s="72">
        <v>1</v>
      </c>
      <c r="E189" s="69" t="s">
        <v>9</v>
      </c>
      <c r="F189" s="77">
        <v>2365.3000000000002</v>
      </c>
      <c r="G189" s="124">
        <v>2365.3000000000002</v>
      </c>
      <c r="H189" s="126">
        <v>1</v>
      </c>
      <c r="I189" s="76">
        <f t="shared" si="3"/>
        <v>2365.3000000000002</v>
      </c>
    </row>
    <row r="190" spans="1:9" x14ac:dyDescent="0.3">
      <c r="A190" s="69" t="s">
        <v>1</v>
      </c>
      <c r="B190" s="70">
        <v>44743</v>
      </c>
      <c r="C190" s="71" t="s">
        <v>8</v>
      </c>
      <c r="D190" s="72">
        <v>1</v>
      </c>
      <c r="E190" s="69" t="s">
        <v>4</v>
      </c>
      <c r="F190" s="77">
        <v>2021.65</v>
      </c>
      <c r="G190" s="124">
        <v>2021.65</v>
      </c>
      <c r="H190" s="126">
        <v>1</v>
      </c>
      <c r="I190" s="76">
        <f t="shared" si="3"/>
        <v>2021.65</v>
      </c>
    </row>
    <row r="191" spans="1:9" x14ac:dyDescent="0.3">
      <c r="A191" s="69" t="s">
        <v>45</v>
      </c>
      <c r="B191" s="70">
        <v>44743</v>
      </c>
      <c r="C191" s="71" t="s">
        <v>8</v>
      </c>
      <c r="D191" s="72">
        <v>1</v>
      </c>
      <c r="E191" s="69" t="s">
        <v>4</v>
      </c>
      <c r="F191" s="77">
        <v>2021.65</v>
      </c>
      <c r="G191" s="124">
        <v>2021.65</v>
      </c>
      <c r="H191" s="126">
        <v>1</v>
      </c>
      <c r="I191" s="76">
        <f t="shared" si="3"/>
        <v>2021.65</v>
      </c>
    </row>
    <row r="192" spans="1:9" x14ac:dyDescent="0.3">
      <c r="A192" s="69" t="s">
        <v>45</v>
      </c>
      <c r="B192" s="70">
        <v>44743</v>
      </c>
      <c r="C192" s="71" t="s">
        <v>8</v>
      </c>
      <c r="D192" s="72">
        <v>1</v>
      </c>
      <c r="E192" s="69" t="s">
        <v>48</v>
      </c>
      <c r="F192" s="77">
        <v>2134.1</v>
      </c>
      <c r="G192" s="124">
        <v>2134.1</v>
      </c>
      <c r="H192" s="126">
        <v>1</v>
      </c>
      <c r="I192" s="76">
        <f t="shared" si="3"/>
        <v>2134.1</v>
      </c>
    </row>
    <row r="193" spans="1:9" x14ac:dyDescent="0.3">
      <c r="A193" s="69" t="s">
        <v>23</v>
      </c>
      <c r="B193" s="70">
        <v>44743</v>
      </c>
      <c r="C193" s="71" t="s">
        <v>8</v>
      </c>
      <c r="D193" s="72">
        <v>1</v>
      </c>
      <c r="E193" s="69" t="s">
        <v>29</v>
      </c>
      <c r="F193" s="77">
        <v>2134.1</v>
      </c>
      <c r="G193" s="124">
        <v>2134.1</v>
      </c>
      <c r="H193" s="126">
        <v>1</v>
      </c>
      <c r="I193" s="76">
        <f t="shared" si="3"/>
        <v>2134.1</v>
      </c>
    </row>
    <row r="194" spans="1:9" x14ac:dyDescent="0.3">
      <c r="A194" s="69" t="s">
        <v>1</v>
      </c>
      <c r="B194" s="70">
        <v>44743</v>
      </c>
      <c r="C194" s="71" t="s">
        <v>8</v>
      </c>
      <c r="D194" s="72">
        <v>1</v>
      </c>
      <c r="E194" s="69" t="s">
        <v>13</v>
      </c>
      <c r="F194" s="77">
        <v>2246.6</v>
      </c>
      <c r="G194" s="124">
        <v>2246.6</v>
      </c>
      <c r="H194" s="126">
        <v>1</v>
      </c>
      <c r="I194" s="76">
        <f t="shared" si="3"/>
        <v>2246.6</v>
      </c>
    </row>
    <row r="195" spans="1:9" x14ac:dyDescent="0.3">
      <c r="A195" s="69" t="s">
        <v>23</v>
      </c>
      <c r="B195" s="70">
        <v>44743</v>
      </c>
      <c r="C195" s="71" t="s">
        <v>8</v>
      </c>
      <c r="D195" s="72">
        <v>2</v>
      </c>
      <c r="E195" s="69" t="s">
        <v>13</v>
      </c>
      <c r="F195" s="77">
        <v>2246.6</v>
      </c>
      <c r="G195" s="124">
        <v>4493.2</v>
      </c>
      <c r="H195" s="126">
        <v>2</v>
      </c>
      <c r="I195" s="76">
        <f t="shared" si="3"/>
        <v>4493.2</v>
      </c>
    </row>
    <row r="196" spans="1:9" x14ac:dyDescent="0.3">
      <c r="A196" s="69" t="s">
        <v>45</v>
      </c>
      <c r="B196" s="70">
        <v>44743</v>
      </c>
      <c r="C196" s="71" t="s">
        <v>8</v>
      </c>
      <c r="D196" s="72">
        <v>1</v>
      </c>
      <c r="E196" s="69" t="s">
        <v>50</v>
      </c>
      <c r="F196" s="77">
        <v>2365.3000000000002</v>
      </c>
      <c r="G196" s="124">
        <v>2365.3000000000002</v>
      </c>
      <c r="H196" s="126">
        <v>1</v>
      </c>
      <c r="I196" s="76">
        <f t="shared" si="3"/>
        <v>2365.3000000000002</v>
      </c>
    </row>
    <row r="197" spans="1:9" x14ac:dyDescent="0.3">
      <c r="A197" s="69" t="s">
        <v>1</v>
      </c>
      <c r="B197" s="70">
        <v>44743</v>
      </c>
      <c r="C197" s="71" t="s">
        <v>8</v>
      </c>
      <c r="D197" s="72">
        <v>1</v>
      </c>
      <c r="E197" s="69" t="s">
        <v>21</v>
      </c>
      <c r="F197" s="77">
        <v>2134.1</v>
      </c>
      <c r="G197" s="124">
        <v>2134.1</v>
      </c>
      <c r="H197" s="126">
        <v>1</v>
      </c>
      <c r="I197" s="76">
        <f t="shared" si="3"/>
        <v>2134.1</v>
      </c>
    </row>
    <row r="198" spans="1:9" x14ac:dyDescent="0.3">
      <c r="A198" s="69" t="s">
        <v>23</v>
      </c>
      <c r="B198" s="70">
        <v>44743</v>
      </c>
      <c r="C198" s="71" t="s">
        <v>8</v>
      </c>
      <c r="D198" s="72">
        <v>3</v>
      </c>
      <c r="E198" s="69" t="s">
        <v>26</v>
      </c>
      <c r="F198" s="77">
        <v>1155.5999999999999</v>
      </c>
      <c r="G198" s="124">
        <v>3466.8</v>
      </c>
      <c r="H198" s="131">
        <v>0</v>
      </c>
      <c r="I198" s="76">
        <f t="shared" si="3"/>
        <v>0</v>
      </c>
    </row>
    <row r="199" spans="1:9" x14ac:dyDescent="0.3">
      <c r="A199" s="69" t="s">
        <v>33</v>
      </c>
      <c r="B199" s="70">
        <v>44743</v>
      </c>
      <c r="C199" s="71" t="s">
        <v>8</v>
      </c>
      <c r="D199" s="72">
        <v>3</v>
      </c>
      <c r="E199" s="69" t="s">
        <v>26</v>
      </c>
      <c r="F199" s="77">
        <v>1155.5999999999999</v>
      </c>
      <c r="G199" s="124">
        <v>3466.8</v>
      </c>
      <c r="H199" s="131">
        <v>0</v>
      </c>
      <c r="I199" s="76">
        <f t="shared" si="3"/>
        <v>0</v>
      </c>
    </row>
    <row r="200" spans="1:9" x14ac:dyDescent="0.3">
      <c r="A200" s="69" t="s">
        <v>33</v>
      </c>
      <c r="B200" s="70">
        <v>44743</v>
      </c>
      <c r="C200" s="71" t="s">
        <v>8</v>
      </c>
      <c r="D200" s="72">
        <v>5</v>
      </c>
      <c r="E200" s="69" t="s">
        <v>35</v>
      </c>
      <c r="F200" s="77">
        <v>361</v>
      </c>
      <c r="G200" s="124">
        <v>1805</v>
      </c>
      <c r="H200" s="126">
        <v>5</v>
      </c>
      <c r="I200" s="76">
        <f t="shared" si="3"/>
        <v>1805</v>
      </c>
    </row>
    <row r="201" spans="1:9" x14ac:dyDescent="0.3">
      <c r="A201" s="69" t="s">
        <v>41</v>
      </c>
      <c r="B201" s="70">
        <v>44743</v>
      </c>
      <c r="C201" s="71" t="s">
        <v>8</v>
      </c>
      <c r="D201" s="72">
        <v>6</v>
      </c>
      <c r="E201" s="69" t="s">
        <v>35</v>
      </c>
      <c r="F201" s="77">
        <v>361</v>
      </c>
      <c r="G201" s="124">
        <v>2166</v>
      </c>
      <c r="H201" s="126">
        <v>6</v>
      </c>
      <c r="I201" s="76">
        <f t="shared" si="3"/>
        <v>2166</v>
      </c>
    </row>
    <row r="202" spans="1:9" x14ac:dyDescent="0.3">
      <c r="A202" s="69" t="s">
        <v>43</v>
      </c>
      <c r="B202" s="70">
        <v>44743</v>
      </c>
      <c r="C202" s="71" t="s">
        <v>8</v>
      </c>
      <c r="D202" s="72">
        <v>3</v>
      </c>
      <c r="E202" s="69" t="s">
        <v>35</v>
      </c>
      <c r="F202" s="77">
        <v>361</v>
      </c>
      <c r="G202" s="124">
        <v>1083</v>
      </c>
      <c r="H202" s="126">
        <v>3</v>
      </c>
      <c r="I202" s="76">
        <f t="shared" si="3"/>
        <v>1083</v>
      </c>
    </row>
    <row r="203" spans="1:9" x14ac:dyDescent="0.3">
      <c r="A203" s="69" t="s">
        <v>45</v>
      </c>
      <c r="B203" s="70">
        <v>44743</v>
      </c>
      <c r="C203" s="71" t="s">
        <v>8</v>
      </c>
      <c r="D203" s="72">
        <v>5</v>
      </c>
      <c r="E203" s="69" t="s">
        <v>35</v>
      </c>
      <c r="F203" s="77">
        <v>361</v>
      </c>
      <c r="G203" s="124">
        <v>1805</v>
      </c>
      <c r="H203" s="126">
        <v>5</v>
      </c>
      <c r="I203" s="76">
        <f t="shared" si="3"/>
        <v>1805</v>
      </c>
    </row>
    <row r="204" spans="1:9" x14ac:dyDescent="0.3">
      <c r="A204" s="69" t="s">
        <v>1</v>
      </c>
      <c r="B204" s="70">
        <v>44743</v>
      </c>
      <c r="C204" s="71" t="s">
        <v>8</v>
      </c>
      <c r="D204" s="72">
        <v>10</v>
      </c>
      <c r="E204" s="69" t="s">
        <v>6</v>
      </c>
      <c r="F204" s="77">
        <v>290.35000000000002</v>
      </c>
      <c r="G204" s="124">
        <v>2903.5</v>
      </c>
      <c r="H204" s="131">
        <v>0</v>
      </c>
      <c r="I204" s="76">
        <f t="shared" si="3"/>
        <v>0</v>
      </c>
    </row>
    <row r="205" spans="1:9" x14ac:dyDescent="0.3">
      <c r="A205" s="69" t="s">
        <v>23</v>
      </c>
      <c r="B205" s="70">
        <v>44743</v>
      </c>
      <c r="C205" s="71" t="s">
        <v>8</v>
      </c>
      <c r="D205" s="72">
        <v>5</v>
      </c>
      <c r="E205" s="69" t="s">
        <v>6</v>
      </c>
      <c r="F205" s="77">
        <v>290.35000000000002</v>
      </c>
      <c r="G205" s="124">
        <v>1451.75</v>
      </c>
      <c r="H205" s="131">
        <v>0</v>
      </c>
      <c r="I205" s="76">
        <f t="shared" si="3"/>
        <v>0</v>
      </c>
    </row>
    <row r="206" spans="1:9" x14ac:dyDescent="0.3">
      <c r="A206" s="69" t="s">
        <v>53</v>
      </c>
      <c r="B206" s="70">
        <v>44743</v>
      </c>
      <c r="C206" s="71" t="s">
        <v>8</v>
      </c>
      <c r="D206" s="72">
        <v>10</v>
      </c>
      <c r="E206" s="69" t="s">
        <v>55</v>
      </c>
      <c r="F206" s="77">
        <v>479.35</v>
      </c>
      <c r="G206" s="124">
        <v>4793.5</v>
      </c>
      <c r="H206" s="131">
        <v>0</v>
      </c>
      <c r="I206" s="76">
        <f t="shared" si="3"/>
        <v>0</v>
      </c>
    </row>
    <row r="207" spans="1:9" ht="28.8" x14ac:dyDescent="0.3">
      <c r="A207" s="69" t="s">
        <v>1</v>
      </c>
      <c r="B207" s="70">
        <v>44743</v>
      </c>
      <c r="C207" s="71" t="s">
        <v>8</v>
      </c>
      <c r="D207" s="72">
        <v>2</v>
      </c>
      <c r="E207" s="73" t="s">
        <v>22</v>
      </c>
      <c r="F207" s="77">
        <v>961.2</v>
      </c>
      <c r="G207" s="124">
        <v>1922.4</v>
      </c>
      <c r="H207" s="131">
        <v>0</v>
      </c>
      <c r="I207" s="76">
        <f t="shared" si="3"/>
        <v>0</v>
      </c>
    </row>
    <row r="208" spans="1:9" x14ac:dyDescent="0.3">
      <c r="A208" s="69" t="s">
        <v>33</v>
      </c>
      <c r="B208" s="70">
        <v>44743</v>
      </c>
      <c r="C208" s="71" t="s">
        <v>8</v>
      </c>
      <c r="D208" s="72">
        <v>1</v>
      </c>
      <c r="E208" s="69" t="s">
        <v>38</v>
      </c>
      <c r="F208" s="77">
        <v>1154.5</v>
      </c>
      <c r="G208" s="124">
        <v>1154.5</v>
      </c>
      <c r="H208" s="131">
        <v>0</v>
      </c>
      <c r="I208" s="76">
        <f t="shared" si="3"/>
        <v>0</v>
      </c>
    </row>
    <row r="209" spans="1:9" ht="28.8" x14ac:dyDescent="0.3">
      <c r="A209" s="69" t="s">
        <v>45</v>
      </c>
      <c r="B209" s="70">
        <v>44743</v>
      </c>
      <c r="C209" s="71" t="s">
        <v>8</v>
      </c>
      <c r="D209" s="72">
        <v>1</v>
      </c>
      <c r="E209" s="73" t="s">
        <v>38</v>
      </c>
      <c r="F209" s="77">
        <v>1154.5</v>
      </c>
      <c r="G209" s="124">
        <v>1154.5</v>
      </c>
      <c r="H209" s="131">
        <v>0</v>
      </c>
      <c r="I209" s="76">
        <f t="shared" ref="I209:I219" si="4">+F209*H209</f>
        <v>0</v>
      </c>
    </row>
    <row r="210" spans="1:9" ht="28.8" x14ac:dyDescent="0.3">
      <c r="A210" s="69" t="s">
        <v>58</v>
      </c>
      <c r="B210" s="70">
        <v>44743</v>
      </c>
      <c r="C210" s="71" t="s">
        <v>8</v>
      </c>
      <c r="D210" s="72">
        <v>1</v>
      </c>
      <c r="E210" s="73" t="s">
        <v>38</v>
      </c>
      <c r="F210" s="77">
        <v>1154.5</v>
      </c>
      <c r="G210" s="124">
        <v>1154.5</v>
      </c>
      <c r="H210" s="131">
        <v>0</v>
      </c>
      <c r="I210" s="76">
        <f t="shared" si="4"/>
        <v>0</v>
      </c>
    </row>
    <row r="211" spans="1:9" x14ac:dyDescent="0.3">
      <c r="A211" s="133">
        <v>66103</v>
      </c>
      <c r="B211" s="134">
        <v>44893</v>
      </c>
      <c r="C211" s="135" t="s">
        <v>240</v>
      </c>
      <c r="D211" s="83">
        <v>0</v>
      </c>
      <c r="E211" s="82" t="s">
        <v>241</v>
      </c>
      <c r="F211" s="125">
        <v>1683</v>
      </c>
      <c r="G211" s="84">
        <v>0</v>
      </c>
      <c r="H211" s="83">
        <v>8</v>
      </c>
      <c r="I211" s="76">
        <f t="shared" si="4"/>
        <v>13464</v>
      </c>
    </row>
    <row r="212" spans="1:9" x14ac:dyDescent="0.3">
      <c r="A212" s="133">
        <v>66103</v>
      </c>
      <c r="B212" s="134">
        <v>44893</v>
      </c>
      <c r="C212" s="135" t="s">
        <v>240</v>
      </c>
      <c r="D212" s="83">
        <v>0</v>
      </c>
      <c r="E212" s="82" t="s">
        <v>242</v>
      </c>
      <c r="F212" s="125">
        <v>645</v>
      </c>
      <c r="G212" s="84">
        <v>0</v>
      </c>
      <c r="H212" s="83">
        <v>1</v>
      </c>
      <c r="I212" s="76">
        <f t="shared" si="4"/>
        <v>645</v>
      </c>
    </row>
    <row r="213" spans="1:9" ht="28.8" x14ac:dyDescent="0.3">
      <c r="A213" s="133">
        <v>66103</v>
      </c>
      <c r="B213" s="134">
        <v>44893</v>
      </c>
      <c r="C213" s="135" t="s">
        <v>240</v>
      </c>
      <c r="D213" s="83">
        <v>0</v>
      </c>
      <c r="E213" s="132" t="s">
        <v>243</v>
      </c>
      <c r="F213" s="125">
        <v>2073.27</v>
      </c>
      <c r="G213" s="84">
        <v>0</v>
      </c>
      <c r="H213" s="83">
        <v>1</v>
      </c>
      <c r="I213" s="76">
        <f t="shared" si="4"/>
        <v>2073.27</v>
      </c>
    </row>
    <row r="214" spans="1:9" x14ac:dyDescent="0.3">
      <c r="A214" s="69" t="s">
        <v>215</v>
      </c>
      <c r="B214" s="70">
        <v>44551</v>
      </c>
      <c r="C214" s="71" t="s">
        <v>201</v>
      </c>
      <c r="D214" s="72">
        <v>2</v>
      </c>
      <c r="E214" s="73" t="s">
        <v>258</v>
      </c>
      <c r="F214" s="74">
        <v>56.99</v>
      </c>
      <c r="G214" s="74">
        <v>113.98</v>
      </c>
      <c r="H214" s="72">
        <v>2</v>
      </c>
      <c r="I214" s="76">
        <f t="shared" si="4"/>
        <v>113.98</v>
      </c>
    </row>
    <row r="215" spans="1:9" x14ac:dyDescent="0.3">
      <c r="A215" s="69" t="s">
        <v>217</v>
      </c>
      <c r="B215" s="70">
        <v>44551</v>
      </c>
      <c r="C215" s="71" t="s">
        <v>201</v>
      </c>
      <c r="D215" s="72">
        <v>26</v>
      </c>
      <c r="E215" s="73" t="s">
        <v>264</v>
      </c>
      <c r="F215" s="74">
        <v>3.95</v>
      </c>
      <c r="G215" s="74">
        <v>102.7</v>
      </c>
      <c r="H215" s="72">
        <v>26</v>
      </c>
      <c r="I215" s="76">
        <f t="shared" si="4"/>
        <v>102.7</v>
      </c>
    </row>
    <row r="216" spans="1:9" x14ac:dyDescent="0.3">
      <c r="A216" s="69" t="s">
        <v>217</v>
      </c>
      <c r="B216" s="70">
        <v>44551</v>
      </c>
      <c r="C216" s="71" t="s">
        <v>201</v>
      </c>
      <c r="D216" s="72">
        <v>3</v>
      </c>
      <c r="E216" s="73" t="s">
        <v>263</v>
      </c>
      <c r="F216" s="74">
        <v>20</v>
      </c>
      <c r="G216" s="74">
        <v>60</v>
      </c>
      <c r="H216" s="72">
        <v>3</v>
      </c>
      <c r="I216" s="76">
        <f t="shared" si="4"/>
        <v>60</v>
      </c>
    </row>
    <row r="217" spans="1:9" x14ac:dyDescent="0.3">
      <c r="A217" s="69" t="s">
        <v>211</v>
      </c>
      <c r="B217" s="70">
        <v>44551</v>
      </c>
      <c r="C217" s="71" t="s">
        <v>201</v>
      </c>
      <c r="D217" s="72">
        <v>6</v>
      </c>
      <c r="E217" s="73" t="s">
        <v>259</v>
      </c>
      <c r="F217" s="74">
        <v>21.08</v>
      </c>
      <c r="G217" s="74">
        <f>+D217*F217</f>
        <v>126.47999999999999</v>
      </c>
      <c r="H217" s="72">
        <v>6</v>
      </c>
      <c r="I217" s="76">
        <f t="shared" si="4"/>
        <v>126.47999999999999</v>
      </c>
    </row>
    <row r="218" spans="1:9" x14ac:dyDescent="0.3">
      <c r="A218" s="69" t="s">
        <v>217</v>
      </c>
      <c r="B218" s="70">
        <v>44551</v>
      </c>
      <c r="C218" s="71" t="s">
        <v>201</v>
      </c>
      <c r="D218" s="72">
        <v>3</v>
      </c>
      <c r="E218" s="73" t="s">
        <v>262</v>
      </c>
      <c r="F218" s="74">
        <v>28</v>
      </c>
      <c r="G218" s="74">
        <v>84</v>
      </c>
      <c r="H218" s="72">
        <v>3</v>
      </c>
      <c r="I218" s="76">
        <f t="shared" si="4"/>
        <v>84</v>
      </c>
    </row>
    <row r="219" spans="1:9" x14ac:dyDescent="0.3">
      <c r="A219" s="69" t="s">
        <v>217</v>
      </c>
      <c r="B219" s="70">
        <v>44551</v>
      </c>
      <c r="C219" s="71" t="s">
        <v>201</v>
      </c>
      <c r="D219" s="72">
        <v>1</v>
      </c>
      <c r="E219" s="73" t="s">
        <v>260</v>
      </c>
      <c r="F219" s="74">
        <v>76</v>
      </c>
      <c r="G219" s="74">
        <v>76</v>
      </c>
      <c r="H219" s="72">
        <v>1</v>
      </c>
      <c r="I219" s="76">
        <f t="shared" si="4"/>
        <v>76</v>
      </c>
    </row>
    <row r="220" spans="1:9" ht="28.8" x14ac:dyDescent="0.3">
      <c r="A220" s="69" t="s">
        <v>200</v>
      </c>
      <c r="B220" s="70">
        <v>44467</v>
      </c>
      <c r="C220" s="71" t="s">
        <v>201</v>
      </c>
      <c r="D220" s="72">
        <v>300</v>
      </c>
      <c r="E220" s="73" t="s">
        <v>276</v>
      </c>
      <c r="F220" s="74">
        <v>2.59</v>
      </c>
      <c r="G220" s="74">
        <v>404.97</v>
      </c>
      <c r="H220" s="72">
        <v>300</v>
      </c>
      <c r="I220" s="76">
        <v>404.97</v>
      </c>
    </row>
    <row r="221" spans="1:9" ht="28.8" x14ac:dyDescent="0.3">
      <c r="A221" s="69" t="s">
        <v>200</v>
      </c>
      <c r="B221" s="70">
        <v>44467</v>
      </c>
      <c r="C221" s="71" t="s">
        <v>201</v>
      </c>
      <c r="D221" s="72">
        <v>1</v>
      </c>
      <c r="E221" s="73" t="s">
        <v>273</v>
      </c>
      <c r="F221" s="74">
        <v>349.5</v>
      </c>
      <c r="G221" s="74">
        <v>195.51</v>
      </c>
      <c r="H221" s="72">
        <v>1</v>
      </c>
      <c r="I221" s="76">
        <v>195.51</v>
      </c>
    </row>
    <row r="222" spans="1:9" ht="28.8" x14ac:dyDescent="0.3">
      <c r="A222" s="69" t="s">
        <v>200</v>
      </c>
      <c r="B222" s="70">
        <v>44467</v>
      </c>
      <c r="C222" s="71" t="s">
        <v>201</v>
      </c>
      <c r="D222" s="72">
        <v>1</v>
      </c>
      <c r="E222" s="73" t="s">
        <v>275</v>
      </c>
      <c r="F222" s="74">
        <v>174.75</v>
      </c>
      <c r="G222" s="74">
        <v>99.75</v>
      </c>
      <c r="H222" s="72">
        <v>1</v>
      </c>
      <c r="I222" s="76">
        <v>99.75</v>
      </c>
    </row>
    <row r="223" spans="1:9" ht="28.8" x14ac:dyDescent="0.3">
      <c r="A223" s="69" t="s">
        <v>200</v>
      </c>
      <c r="B223" s="70">
        <v>44467</v>
      </c>
      <c r="C223" s="71" t="s">
        <v>201</v>
      </c>
      <c r="D223" s="72">
        <v>1</v>
      </c>
      <c r="E223" s="73" t="s">
        <v>272</v>
      </c>
      <c r="F223" s="74">
        <v>349.5</v>
      </c>
      <c r="G223" s="74">
        <v>195.51</v>
      </c>
      <c r="H223" s="72">
        <v>1</v>
      </c>
      <c r="I223" s="76">
        <v>195.51</v>
      </c>
    </row>
    <row r="224" spans="1:9" ht="28.8" x14ac:dyDescent="0.3">
      <c r="A224" s="69" t="s">
        <v>200</v>
      </c>
      <c r="B224" s="70">
        <v>44467</v>
      </c>
      <c r="C224" s="71" t="s">
        <v>201</v>
      </c>
      <c r="D224" s="72">
        <v>1</v>
      </c>
      <c r="E224" s="73" t="s">
        <v>252</v>
      </c>
      <c r="F224" s="74">
        <v>174.75</v>
      </c>
      <c r="G224" s="74">
        <v>99.75</v>
      </c>
      <c r="H224" s="72">
        <v>1</v>
      </c>
      <c r="I224" s="76">
        <v>99.75</v>
      </c>
    </row>
    <row r="225" spans="1:10" ht="28.8" x14ac:dyDescent="0.3">
      <c r="A225" s="69" t="s">
        <v>200</v>
      </c>
      <c r="B225" s="70">
        <v>44467</v>
      </c>
      <c r="C225" s="71" t="s">
        <v>201</v>
      </c>
      <c r="D225" s="72">
        <v>1</v>
      </c>
      <c r="E225" s="73" t="s">
        <v>274</v>
      </c>
      <c r="F225" s="74">
        <v>349.5</v>
      </c>
      <c r="G225" s="74">
        <v>195.51</v>
      </c>
      <c r="H225" s="72">
        <v>1</v>
      </c>
      <c r="I225" s="76">
        <v>195.51</v>
      </c>
    </row>
    <row r="226" spans="1:10" ht="28.8" x14ac:dyDescent="0.3">
      <c r="A226" s="69" t="s">
        <v>200</v>
      </c>
      <c r="B226" s="70">
        <v>44467</v>
      </c>
      <c r="C226" s="71" t="s">
        <v>201</v>
      </c>
      <c r="D226" s="72">
        <v>1</v>
      </c>
      <c r="E226" s="73" t="s">
        <v>250</v>
      </c>
      <c r="F226" s="74">
        <v>174.75</v>
      </c>
      <c r="G226" s="74">
        <v>99.75</v>
      </c>
      <c r="H226" s="72">
        <v>1</v>
      </c>
      <c r="I226" s="76">
        <v>99.75</v>
      </c>
    </row>
    <row r="227" spans="1:10" ht="28.8" x14ac:dyDescent="0.3">
      <c r="A227" s="69" t="s">
        <v>200</v>
      </c>
      <c r="B227" s="70">
        <v>44467</v>
      </c>
      <c r="C227" s="71" t="s">
        <v>201</v>
      </c>
      <c r="D227" s="72">
        <v>1</v>
      </c>
      <c r="E227" s="73" t="s">
        <v>250</v>
      </c>
      <c r="F227" s="74">
        <v>174.75</v>
      </c>
      <c r="G227" s="74">
        <v>99.75</v>
      </c>
      <c r="H227" s="72">
        <v>1</v>
      </c>
      <c r="I227" s="76">
        <v>99.75</v>
      </c>
    </row>
    <row r="228" spans="1:10" ht="28.8" x14ac:dyDescent="0.3">
      <c r="A228" s="69" t="s">
        <v>200</v>
      </c>
      <c r="B228" s="70">
        <v>44467</v>
      </c>
      <c r="C228" s="71" t="s">
        <v>201</v>
      </c>
      <c r="D228" s="72">
        <v>1</v>
      </c>
      <c r="E228" s="73" t="s">
        <v>251</v>
      </c>
      <c r="F228" s="74">
        <v>349.5</v>
      </c>
      <c r="G228" s="74">
        <v>195.51</v>
      </c>
      <c r="H228" s="72">
        <v>1</v>
      </c>
      <c r="I228" s="76">
        <v>195.51</v>
      </c>
    </row>
    <row r="229" spans="1:10" x14ac:dyDescent="0.3">
      <c r="A229" s="69" t="s">
        <v>211</v>
      </c>
      <c r="B229" s="70">
        <v>44551</v>
      </c>
      <c r="C229" s="71" t="s">
        <v>201</v>
      </c>
      <c r="D229" s="72">
        <v>4</v>
      </c>
      <c r="E229" s="73" t="s">
        <v>256</v>
      </c>
      <c r="F229" s="74">
        <v>39.99</v>
      </c>
      <c r="G229" s="74">
        <f>+D229*F229</f>
        <v>159.96</v>
      </c>
      <c r="H229" s="72">
        <v>4</v>
      </c>
      <c r="I229" s="76">
        <f t="shared" ref="I229:I238" si="5">+F229*H229</f>
        <v>159.96</v>
      </c>
    </row>
    <row r="230" spans="1:10" x14ac:dyDescent="0.3">
      <c r="A230" s="69" t="s">
        <v>211</v>
      </c>
      <c r="B230" s="70">
        <v>44551</v>
      </c>
      <c r="C230" s="71" t="s">
        <v>201</v>
      </c>
      <c r="D230" s="72">
        <v>2</v>
      </c>
      <c r="E230" s="73" t="s">
        <v>214</v>
      </c>
      <c r="F230" s="74">
        <v>56.99</v>
      </c>
      <c r="G230" s="74">
        <v>113.98</v>
      </c>
      <c r="H230" s="72">
        <v>2</v>
      </c>
      <c r="I230" s="76">
        <f t="shared" si="5"/>
        <v>113.98</v>
      </c>
    </row>
    <row r="231" spans="1:10" x14ac:dyDescent="0.3">
      <c r="A231" s="69" t="s">
        <v>217</v>
      </c>
      <c r="B231" s="70">
        <v>44551</v>
      </c>
      <c r="C231" s="71" t="s">
        <v>201</v>
      </c>
      <c r="D231" s="72">
        <v>1</v>
      </c>
      <c r="E231" s="73" t="s">
        <v>261</v>
      </c>
      <c r="F231" s="74">
        <v>39.99</v>
      </c>
      <c r="G231" s="74">
        <v>39.99</v>
      </c>
      <c r="H231" s="72">
        <v>1</v>
      </c>
      <c r="I231" s="76">
        <f t="shared" si="5"/>
        <v>39.99</v>
      </c>
    </row>
    <row r="232" spans="1:10" x14ac:dyDescent="0.3">
      <c r="A232" s="69" t="s">
        <v>217</v>
      </c>
      <c r="B232" s="70">
        <v>44551</v>
      </c>
      <c r="C232" s="71" t="s">
        <v>201</v>
      </c>
      <c r="D232" s="72">
        <v>1</v>
      </c>
      <c r="E232" s="73" t="s">
        <v>257</v>
      </c>
      <c r="F232" s="74">
        <f>69.95+30.28</f>
        <v>100.23</v>
      </c>
      <c r="G232" s="74">
        <f>69.95+30.28</f>
        <v>100.23</v>
      </c>
      <c r="H232" s="72">
        <v>1</v>
      </c>
      <c r="I232" s="76">
        <f t="shared" si="5"/>
        <v>100.23</v>
      </c>
    </row>
    <row r="233" spans="1:10" x14ac:dyDescent="0.3">
      <c r="A233" s="69" t="s">
        <v>224</v>
      </c>
      <c r="B233" s="70">
        <v>44467</v>
      </c>
      <c r="C233" s="71" t="s">
        <v>225</v>
      </c>
      <c r="D233" s="72">
        <v>1</v>
      </c>
      <c r="E233" s="73" t="s">
        <v>245</v>
      </c>
      <c r="F233" s="74">
        <v>76</v>
      </c>
      <c r="G233" s="74">
        <v>76</v>
      </c>
      <c r="H233" s="72">
        <v>1</v>
      </c>
      <c r="I233" s="76">
        <f t="shared" si="5"/>
        <v>76</v>
      </c>
    </row>
    <row r="234" spans="1:10" x14ac:dyDescent="0.3">
      <c r="A234" s="69" t="s">
        <v>224</v>
      </c>
      <c r="B234" s="70">
        <v>44467</v>
      </c>
      <c r="C234" s="71" t="s">
        <v>225</v>
      </c>
      <c r="D234" s="72">
        <v>1</v>
      </c>
      <c r="E234" s="73" t="s">
        <v>248</v>
      </c>
      <c r="F234" s="74">
        <v>5.5</v>
      </c>
      <c r="G234" s="74">
        <v>5.5</v>
      </c>
      <c r="H234" s="72">
        <v>1</v>
      </c>
      <c r="I234" s="76">
        <f t="shared" si="5"/>
        <v>5.5</v>
      </c>
    </row>
    <row r="235" spans="1:10" x14ac:dyDescent="0.3">
      <c r="A235" s="69" t="s">
        <v>224</v>
      </c>
      <c r="B235" s="70">
        <v>44467</v>
      </c>
      <c r="C235" s="71" t="s">
        <v>225</v>
      </c>
      <c r="D235" s="72">
        <v>1</v>
      </c>
      <c r="E235" s="73" t="s">
        <v>246</v>
      </c>
      <c r="F235" s="74">
        <v>5.5</v>
      </c>
      <c r="G235" s="74">
        <v>5.5</v>
      </c>
      <c r="H235" s="72">
        <v>1</v>
      </c>
      <c r="I235" s="76">
        <f t="shared" si="5"/>
        <v>5.5</v>
      </c>
    </row>
    <row r="236" spans="1:10" ht="43.2" x14ac:dyDescent="0.3">
      <c r="A236" s="69" t="s">
        <v>224</v>
      </c>
      <c r="B236" s="70">
        <v>44467</v>
      </c>
      <c r="C236" s="71" t="s">
        <v>225</v>
      </c>
      <c r="D236" s="72">
        <v>4</v>
      </c>
      <c r="E236" s="73" t="s">
        <v>231</v>
      </c>
      <c r="F236" s="74">
        <v>280</v>
      </c>
      <c r="G236" s="74">
        <v>1120</v>
      </c>
      <c r="H236" s="72">
        <v>4</v>
      </c>
      <c r="I236" s="76">
        <f t="shared" si="5"/>
        <v>1120</v>
      </c>
    </row>
    <row r="237" spans="1:10" x14ac:dyDescent="0.3">
      <c r="A237" s="69" t="s">
        <v>224</v>
      </c>
      <c r="B237" s="70">
        <v>44467</v>
      </c>
      <c r="C237" s="71" t="s">
        <v>225</v>
      </c>
      <c r="D237" s="72">
        <v>8</v>
      </c>
      <c r="E237" s="73" t="s">
        <v>244</v>
      </c>
      <c r="F237" s="74">
        <v>76</v>
      </c>
      <c r="G237" s="74">
        <v>608</v>
      </c>
      <c r="H237" s="72">
        <v>8</v>
      </c>
      <c r="I237" s="76">
        <f t="shared" si="5"/>
        <v>608</v>
      </c>
    </row>
    <row r="238" spans="1:10" x14ac:dyDescent="0.3">
      <c r="A238" s="69" t="s">
        <v>224</v>
      </c>
      <c r="B238" s="70">
        <v>44467</v>
      </c>
      <c r="C238" s="71" t="s">
        <v>225</v>
      </c>
      <c r="D238" s="72">
        <v>1</v>
      </c>
      <c r="E238" s="73" t="s">
        <v>247</v>
      </c>
      <c r="F238" s="74">
        <v>5.5</v>
      </c>
      <c r="G238" s="74">
        <v>5.5</v>
      </c>
      <c r="H238" s="72">
        <v>1</v>
      </c>
      <c r="I238" s="64">
        <f t="shared" si="5"/>
        <v>5.5</v>
      </c>
    </row>
    <row r="239" spans="1:10" x14ac:dyDescent="0.3">
      <c r="G239" s="55"/>
      <c r="H239" s="57"/>
      <c r="I239" s="90">
        <f>SUM(I6:I238)</f>
        <v>304703.79999999993</v>
      </c>
    </row>
    <row r="240" spans="1:10" x14ac:dyDescent="0.3">
      <c r="G240" s="55"/>
      <c r="H240" s="57"/>
      <c r="I240" s="53"/>
      <c r="J240" s="53"/>
    </row>
    <row r="241" spans="5:9" x14ac:dyDescent="0.3">
      <c r="E241" s="108" t="s">
        <v>232</v>
      </c>
      <c r="I241" s="53">
        <v>286160</v>
      </c>
    </row>
    <row r="242" spans="5:9" ht="28.8" x14ac:dyDescent="0.3">
      <c r="E242" s="108" t="s">
        <v>233</v>
      </c>
      <c r="I242" s="53">
        <v>304703.8</v>
      </c>
    </row>
    <row r="244" spans="5:9" ht="15.6" x14ac:dyDescent="0.3">
      <c r="E244" s="109" t="s">
        <v>234</v>
      </c>
      <c r="F244" s="110"/>
      <c r="G244" s="111"/>
      <c r="H244" s="142"/>
      <c r="I244" s="113">
        <f>+I242-I241</f>
        <v>18543.799999999988</v>
      </c>
    </row>
  </sheetData>
  <sortState ref="A7:I238">
    <sortCondition ref="C7:C238"/>
    <sortCondition ref="E7:E238"/>
  </sortState>
  <printOptions gridLines="1"/>
  <pageMargins left="0.7" right="0.7" top="0.75" bottom="0.75" header="0.3" footer="0.3"/>
  <pageSetup scale="90" orientation="landscape" r:id="rId1"/>
  <headerFooter>
    <oddFooter>&amp;L&amp;F&amp;R&amp;P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nVision Exported Report</vt:lpstr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Printed Purchase Order Query From 7/1/2022 - 6/30/2023 In Between $0.00 And $999,999,999.99</dc:title>
  <dc:creator>rholody</dc:creator>
  <dc:description>NIAGARA FALLS CITY SCHOOLS Report Exported on: 7/1/2023 9:45:52 AM</dc:description>
  <cp:lastModifiedBy>Rebecca Holody</cp:lastModifiedBy>
  <cp:lastPrinted>2023-07-16T19:29:59Z</cp:lastPrinted>
  <dcterms:created xsi:type="dcterms:W3CDTF">2023-07-01T13:45:53Z</dcterms:created>
  <dcterms:modified xsi:type="dcterms:W3CDTF">2023-07-16T19:30:02Z</dcterms:modified>
</cp:coreProperties>
</file>